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zivatel\Desktop\obecní vodovod od 2014\2023\"/>
    </mc:Choice>
  </mc:AlternateContent>
  <xr:revisionPtr revIDLastSave="0" documentId="8_{5B3817D6-36DD-4D06-A2BB-CE36DCD8B504}" xr6:coauthVersionLast="47" xr6:coauthVersionMax="47" xr10:uidLastSave="{00000000-0000-0000-0000-000000000000}"/>
  <bookViews>
    <workbookView xWindow="-120" yWindow="-120" windowWidth="25440" windowHeight="15390" xr2:uid="{BFA4AB67-0CE2-4A7E-B8B8-E46DC9342229}"/>
  </bookViews>
  <sheets>
    <sheet name="Lis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5" i="1" l="1"/>
  <c r="E185" i="1"/>
  <c r="F181" i="1"/>
  <c r="F187" i="1" s="1"/>
  <c r="E181" i="1"/>
  <c r="E187" i="1" s="1"/>
  <c r="F179" i="1"/>
  <c r="E179" i="1"/>
  <c r="F166" i="1"/>
  <c r="E166" i="1"/>
  <c r="F163" i="1"/>
  <c r="E163" i="1"/>
  <c r="F158" i="1"/>
  <c r="E158" i="1"/>
  <c r="F154" i="1"/>
  <c r="E154" i="1"/>
  <c r="F151" i="1"/>
  <c r="F159" i="1" s="1"/>
  <c r="F165" i="1" s="1"/>
  <c r="E151" i="1"/>
  <c r="E159" i="1" s="1"/>
  <c r="E165" i="1" s="1"/>
  <c r="F133" i="1"/>
  <c r="F136" i="1" s="1"/>
  <c r="E133" i="1"/>
  <c r="B125" i="1"/>
  <c r="F119" i="1"/>
  <c r="E119" i="1"/>
  <c r="F117" i="1"/>
  <c r="F188" i="1" s="1"/>
  <c r="E117" i="1"/>
  <c r="E188" i="1" s="1"/>
  <c r="F102" i="1"/>
  <c r="E102" i="1"/>
  <c r="F100" i="1"/>
  <c r="F99" i="1"/>
  <c r="E99" i="1"/>
  <c r="E100" i="1" s="1"/>
  <c r="F93" i="1"/>
  <c r="E93" i="1"/>
  <c r="F59" i="1"/>
  <c r="E59" i="1"/>
  <c r="F58" i="1"/>
  <c r="F54" i="1" s="1"/>
  <c r="E58" i="1"/>
  <c r="E54" i="1"/>
  <c r="F51" i="1"/>
  <c r="E51" i="1"/>
  <c r="F48" i="1"/>
  <c r="E48" i="1"/>
  <c r="F43" i="1"/>
  <c r="E43" i="1"/>
  <c r="E68" i="1" s="1"/>
  <c r="F33" i="1"/>
  <c r="E33" i="1"/>
  <c r="D28" i="1"/>
  <c r="D27" i="1"/>
  <c r="D26" i="1"/>
  <c r="D25" i="1"/>
  <c r="D24" i="1"/>
  <c r="D23" i="1"/>
  <c r="E105" i="1" l="1"/>
  <c r="E96" i="1"/>
  <c r="E92" i="1"/>
  <c r="F68" i="1"/>
  <c r="E136" i="1"/>
  <c r="F105" i="1" l="1"/>
  <c r="F96" i="1"/>
  <c r="F92" i="1"/>
  <c r="E98" i="1"/>
  <c r="E101" i="1"/>
  <c r="F101" i="1" l="1"/>
  <c r="F98" i="1"/>
  <c r="E103" i="1"/>
  <c r="E132" i="1"/>
  <c r="E134" i="1" s="1"/>
  <c r="E135" i="1" s="1"/>
  <c r="F132" i="1" l="1"/>
  <c r="F134" i="1" s="1"/>
  <c r="F135" i="1" s="1"/>
  <c r="F103" i="1"/>
</calcChain>
</file>

<file path=xl/sharedStrings.xml><?xml version="1.0" encoding="utf-8"?>
<sst xmlns="http://schemas.openxmlformats.org/spreadsheetml/2006/main" count="514" uniqueCount="249">
  <si>
    <t>INSTRUKCE K VYPLNĚNÍ:</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</si>
  <si>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</si>
  <si>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</si>
  <si>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</si>
  <si>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</si>
  <si>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Údaje se vyplňují zvlášť za vodu pitnou, vodu předanou, vodu odpadní a vodu převzatou.</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</si>
  <si>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</si>
  <si>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</si>
  <si>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</si>
  <si>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Legenda:</t>
  </si>
  <si>
    <t>buňka k vyplnění</t>
  </si>
  <si>
    <t>hodnoty se načítají z listu "Identifikace"</t>
  </si>
  <si>
    <t>Příloha č. 1 k výměru MF č. 01/VODA/2022</t>
  </si>
  <si>
    <t>PLÁNOVÁ KALKULACE CENY VODY 
PRO KALENDÁŘNÍ ROK 2023</t>
  </si>
  <si>
    <t>PRO OBLAST (LOKALITU):</t>
  </si>
  <si>
    <t>Tabulka č. 1</t>
  </si>
  <si>
    <t>I.</t>
  </si>
  <si>
    <t>Příjemce vodného a stočného - název</t>
  </si>
  <si>
    <t>více zde</t>
  </si>
  <si>
    <t>Příjemce vodného a stočného - IČO</t>
  </si>
  <si>
    <t>II.</t>
  </si>
  <si>
    <t>Provozovatel - název</t>
  </si>
  <si>
    <t>Provozovatel - IČO</t>
  </si>
  <si>
    <t>III.</t>
  </si>
  <si>
    <t>Vlastník - název</t>
  </si>
  <si>
    <t>Vlastník - IČO</t>
  </si>
  <si>
    <t>IV.</t>
  </si>
  <si>
    <t>Formulář A až G</t>
  </si>
  <si>
    <t>Formulář A</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</si>
  <si>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</si>
  <si>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</si>
  <si>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</si>
  <si>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</si>
  <si>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</si>
  <si>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</si>
  <si>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</si>
  <si>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</si>
  <si>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</si>
  <si>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</si>
  <si>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</si>
  <si>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 
k 31. 12. 2021</t>
  </si>
  <si>
    <t>Kalkulační položky pro výpočet ceny pro vodné a stočné</t>
  </si>
  <si>
    <t>Řádek</t>
  </si>
  <si>
    <t>Kalkulační položky</t>
  </si>
  <si>
    <t xml:space="preserve">Měrná
jednotka </t>
  </si>
  <si>
    <t>Kalkulace</t>
  </si>
  <si>
    <t>2a</t>
  </si>
  <si>
    <t>1.</t>
  </si>
  <si>
    <t>Materiál</t>
  </si>
  <si>
    <t>mil. 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</si>
  <si>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</si>
  <si>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</si>
  <si>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</si>
  <si>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</si>
  <si>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</si>
  <si>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</si>
  <si>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</si>
  <si>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</si>
  <si>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</si>
  <si>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</si>
  <si>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</si>
  <si>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</si>
  <si>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</si>
  <si>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t>
  </si>
  <si>
    <t>3.</t>
  </si>
  <si>
    <t xml:space="preserve"> Osobní náklady</t>
  </si>
  <si>
    <t>3.1</t>
  </si>
  <si>
    <t>- mzdové náklady</t>
  </si>
  <si>
    <t>3.2</t>
  </si>
  <si>
    <t>- osobní náklady další</t>
  </si>
  <si>
    <t>4.</t>
  </si>
  <si>
    <t>Ostatní přímé náklady</t>
  </si>
  <si>
    <t>4.1</t>
  </si>
  <si>
    <t>-  odpisy infrastrukturního majetku</t>
  </si>
  <si>
    <t>4.2</t>
  </si>
  <si>
    <t>- obnovující opravy infrastrukturního majetku</t>
  </si>
  <si>
    <t>4.3</t>
  </si>
  <si>
    <t>- opravy infrastrukturního majetku ostatní</t>
  </si>
  <si>
    <t>4.4</t>
  </si>
  <si>
    <t>- pachtovné/nájemné infrastrukturního majetku</t>
  </si>
  <si>
    <t>5.</t>
  </si>
  <si>
    <t>Jiné provozní náklady</t>
  </si>
  <si>
    <t>5.1</t>
  </si>
  <si>
    <t>- poplatky za vypouštění odpadních vod</t>
  </si>
  <si>
    <t>5.2</t>
  </si>
  <si>
    <t>- ostatní provozní náklady externí</t>
  </si>
  <si>
    <t>5.3</t>
  </si>
  <si>
    <t>- ostatní provozní náklady ve vlastní režii</t>
  </si>
  <si>
    <t>6.</t>
  </si>
  <si>
    <t>Finanční náklady</t>
  </si>
  <si>
    <t>7.</t>
  </si>
  <si>
    <t>Ostatní výnosy</t>
  </si>
  <si>
    <t>8.</t>
  </si>
  <si>
    <t>Výrobní režie</t>
  </si>
  <si>
    <t>9.</t>
  </si>
  <si>
    <t>Správní režie</t>
  </si>
  <si>
    <t>9.1</t>
  </si>
  <si>
    <t>- z ř. 9 osobní náklady režijní správní</t>
  </si>
  <si>
    <t>10.</t>
  </si>
  <si>
    <t>Úplné vlastní náklady (ÚVN)</t>
  </si>
  <si>
    <t xml:space="preserve"> A</t>
  </si>
  <si>
    <t>Počet pracovníků</t>
  </si>
  <si>
    <t>osob</t>
  </si>
  <si>
    <t xml:space="preserve"> B</t>
  </si>
  <si>
    <t>Voda pitná fakturovaná</t>
  </si>
  <si>
    <r>
      <t>mil. m</t>
    </r>
    <r>
      <rPr>
        <vertAlign val="superscript"/>
        <sz val="10"/>
        <color indexed="8"/>
        <rFont val="Segoe UI"/>
        <family val="2"/>
        <charset val="238"/>
      </rPr>
      <t>3</t>
    </r>
  </si>
  <si>
    <t>x</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</si>
  <si>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</si>
  <si>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</si>
  <si>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</si>
  <si>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</si>
  <si>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</si>
  <si>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</si>
  <si>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</si>
  <si>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</si>
  <si>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</si>
  <si>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</si>
  <si>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</si>
  <si>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</si>
  <si>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</si>
  <si>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</si>
  <si>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</si>
  <si>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</si>
  <si>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</si>
  <si>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</si>
  <si>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</si>
  <si>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</si>
  <si>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t>Tabulka č. 2</t>
  </si>
  <si>
    <t xml:space="preserve">Kalkulovaná cena pro vodné a pro stočné </t>
  </si>
  <si>
    <t>Text</t>
  </si>
  <si>
    <t>Měrná jednotka</t>
  </si>
  <si>
    <t>3a</t>
  </si>
  <si>
    <t>4a</t>
  </si>
  <si>
    <t>11.</t>
  </si>
  <si>
    <t xml:space="preserve">JEDNOTKOVÉ NÁKLADY </t>
  </si>
  <si>
    <r>
      <t>Kč.m</t>
    </r>
    <r>
      <rPr>
        <vertAlign val="superscript"/>
        <sz val="10"/>
        <color indexed="8"/>
        <rFont val="Segoe UI"/>
        <family val="2"/>
        <charset val="238"/>
      </rPr>
      <t>-3</t>
    </r>
  </si>
  <si>
    <t>12.</t>
  </si>
  <si>
    <t>Vyrovnávací položky</t>
  </si>
  <si>
    <t>12.1</t>
  </si>
  <si>
    <t>Vyrovnávací položka z roku t-2 dle platných pravidel cenové regulace</t>
  </si>
  <si>
    <t>12.2</t>
  </si>
  <si>
    <t>Finanční vypořádání rozdílu kalkulací prováděných podle metodiky OPŽP - finanční nástroje</t>
  </si>
  <si>
    <t>13.</t>
  </si>
  <si>
    <t>ÚVN + vyrovnávací položky</t>
  </si>
  <si>
    <t>14.</t>
  </si>
  <si>
    <t>Kalkulační zisk/ztráta</t>
  </si>
  <si>
    <t>15.</t>
  </si>
  <si>
    <t>- podíl kalkul. zisku/ztráty z ÚVN včetně vyrovnávacích položek 
(orientační ukazatel)</t>
  </si>
  <si>
    <t>%</t>
  </si>
  <si>
    <t>16.</t>
  </si>
  <si>
    <t>- z ř. 14 prostředky na obnovu infrastrukturního majetku</t>
  </si>
  <si>
    <t>17.</t>
  </si>
  <si>
    <t>- zisk k použití/ ztráta</t>
  </si>
  <si>
    <t>18.</t>
  </si>
  <si>
    <t>Celkem ÚVN + vyrovnávací položky + kalkulační zisk/ztráta</t>
  </si>
  <si>
    <t>19.</t>
  </si>
  <si>
    <t>Voda fakturovaná pitná, odpadní + srážková</t>
  </si>
  <si>
    <t>20.</t>
  </si>
  <si>
    <t>UPLATŇOVANÁ CENA pro vodné, stočné</t>
  </si>
  <si>
    <t>21.</t>
  </si>
  <si>
    <t>UPLATŇOVANÁ CENA pro vodné, stočné + DPH</t>
  </si>
  <si>
    <t>22.</t>
  </si>
  <si>
    <t>Plně obnovující cena</t>
  </si>
  <si>
    <r>
      <t>Tabulka č.</t>
    </r>
    <r>
      <rPr>
        <b/>
        <sz val="12"/>
        <rFont val="Segoe UI"/>
        <family val="2"/>
        <charset val="238"/>
      </rPr>
      <t xml:space="preserve"> 3</t>
    </r>
  </si>
  <si>
    <t xml:space="preserve">  </t>
  </si>
  <si>
    <t xml:space="preserve">Kalkulace pachtovného nebo nájemného  </t>
  </si>
  <si>
    <t>Položka</t>
  </si>
  <si>
    <t>Měrná 
jednotka</t>
  </si>
  <si>
    <t>Kalkulace 
pro rok 2023</t>
  </si>
  <si>
    <t>Pachtovné/nájemné infrastrukturního majetku</t>
  </si>
  <si>
    <t>4.4.1</t>
  </si>
  <si>
    <r>
      <t>- odpisy propachtovaného/pronajatého</t>
    </r>
    <r>
      <rPr>
        <sz val="10"/>
        <color indexed="8"/>
        <rFont val="Segoe UI"/>
        <family val="2"/>
        <charset val="238"/>
      </rPr>
      <t xml:space="preserve"> majetku infrastrukturního majetku</t>
    </r>
  </si>
  <si>
    <t>4.4.2</t>
  </si>
  <si>
    <t>- opravy infrastrukturního majetku obnovující, které hradí vlastník propachtovaného/pronajatého infrastrukturního majetku</t>
  </si>
  <si>
    <t>4.4.3</t>
  </si>
  <si>
    <r>
      <t>- opravy infrastrukturního majetku ostatní, které hradí vlastník propachtovaného/pronajatého</t>
    </r>
    <r>
      <rPr>
        <sz val="10"/>
        <color indexed="8"/>
        <rFont val="Segoe UI"/>
        <family val="2"/>
        <charset val="238"/>
      </rPr>
      <t xml:space="preserve"> infrastrukturního majetku</t>
    </r>
  </si>
  <si>
    <t>4.4.4</t>
  </si>
  <si>
    <t>- ostatní nákladové položky zahrnuté v pachtovném/
nájemném nad rámec položek č. 4.4.1, 4.4.2., 4.4.3</t>
  </si>
  <si>
    <t>4.4.5</t>
  </si>
  <si>
    <t>- zisk/ztráta</t>
  </si>
  <si>
    <t>4.4.6</t>
  </si>
  <si>
    <t>- z ř. 4.4.5 prostředky na obnovu pronajatého infrastrukturního majetku z pachtovného/nájemného</t>
  </si>
  <si>
    <t>4.4.7</t>
  </si>
  <si>
    <t>Plně obnovující pachtovné/nájemné
Když (4.4.1 + 4.4.2) &lt; než 4.4.8, pak (ř. 4.4.3 + 4.4.4 + 4.4.8); jinak (4.4.1 + 4.4.2 + 4.4.3 +4.4.4)</t>
  </si>
  <si>
    <t>4.4.8</t>
  </si>
  <si>
    <t xml:space="preserve">Prostředky obnovy propachtovaného/pronajatého majetku na rok xxxx (t) (mil. Kč) podle PFO jeho vlastníka </t>
  </si>
  <si>
    <t>4.4.9</t>
  </si>
  <si>
    <t>Z toho: Prostředky na obnovu z pachtovného/nájemného na rok xxxx (t)</t>
  </si>
  <si>
    <t>Tabulka č. 4</t>
  </si>
  <si>
    <t>Kalkulovaná cena pro vodné a pro stočné 
při dvousložkové formě</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</si>
  <si>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</si>
  <si>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</si>
  <si>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</si>
  <si>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</si>
  <si>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</si>
  <si>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</si>
  <si>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</si>
  <si>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</si>
  <si>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</si>
  <si>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</si>
  <si>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</si>
  <si>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</si>
  <si>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t>26.</t>
  </si>
  <si>
    <t>UPLATŇOVANÁ CENA pohyblivé složky + DPH</t>
  </si>
  <si>
    <t>27.</t>
  </si>
  <si>
    <t>Technické parametry pevné složky podle § 33 odst. 1 vyhlášky č. 428/2001 Sb. 
(a, b, c) a výše nejnižší a nejvyšší platby za pevnou složku v Kč za rok a přípojku</t>
  </si>
  <si>
    <t>Příloha č. 2 k výměru MF č. 01/VODA/2022</t>
  </si>
  <si>
    <t>Výpočet přiměřeného zisku pro kalendářní rok 2023
(pro plánovou kalkulaci)</t>
  </si>
  <si>
    <t>Uvedené řádky v mil. Kč se uvádí na 6 desetinných míst.</t>
  </si>
  <si>
    <t>pro rok 2023</t>
  </si>
  <si>
    <t>Zisk zajišťující návratnost kapitálu dle bodu (5) písm. a) výměru MF</t>
  </si>
  <si>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</si>
  <si>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t>Míra návratnosti (Mp)</t>
  </si>
  <si>
    <r>
      <t>Zisk zajišťující návratnost kapitálu provozovatele (Z</t>
    </r>
    <r>
      <rPr>
        <vertAlign val="subscript"/>
        <sz val="10"/>
        <rFont val="Segoe UI"/>
        <family val="2"/>
        <charset val="238"/>
      </rPr>
      <t>NKP</t>
    </r>
    <r>
      <rPr>
        <sz val="10"/>
        <rFont val="Segoe UI"/>
        <family val="2"/>
        <charset val="238"/>
      </rPr>
      <t>)</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</si>
  <si>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</si>
  <si>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Míra návratnosti (Mv)</t>
  </si>
  <si>
    <r>
      <t>Zisk zajišťující návratnost kapitálu vlastníka (Z</t>
    </r>
    <r>
      <rPr>
        <vertAlign val="subscript"/>
        <sz val="10"/>
        <rFont val="Segoe UI"/>
        <family val="2"/>
        <charset val="238"/>
      </rPr>
      <t>NKV</t>
    </r>
    <r>
      <rPr>
        <sz val="10"/>
        <rFont val="Segoe UI"/>
        <family val="2"/>
        <charset val="238"/>
      </rPr>
      <t>)</t>
    </r>
  </si>
  <si>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</si>
  <si>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</si>
  <si>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 xml:space="preserve">Míra návratnosti </t>
  </si>
  <si>
    <t>Možné navýšení zisku při zohlednění nákupu společnosti</t>
  </si>
  <si>
    <t>Celkový zisk zajišťující návratnost kapitálu</t>
  </si>
  <si>
    <t>Meziroční nárůst zisku dle bodu (5) písm. b) výměru MF</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</si>
  <si>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</si>
  <si>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Kč/m</t>
    </r>
    <r>
      <rPr>
        <vertAlign val="superscript"/>
        <sz val="10"/>
        <color indexed="8"/>
        <rFont val="Segoe UI"/>
        <family val="2"/>
        <charset val="238"/>
      </rPr>
      <t>3</t>
    </r>
  </si>
  <si>
    <t>6.1</t>
  </si>
  <si>
    <r>
      <t>Míra meziročního nárůstu zisku na 1 m</t>
    </r>
    <r>
      <rPr>
        <vertAlign val="superscript"/>
        <sz val="10"/>
        <rFont val="Segoe UI"/>
        <family val="2"/>
        <charset val="238"/>
      </rPr>
      <t>3</t>
    </r>
  </si>
  <si>
    <t>6.2</t>
  </si>
  <si>
    <t>Hodnota zisku s uplatněním limitu meziročního nárůstu přiměřeného zisku podle bodu (5) písm. b) výměru MF</t>
  </si>
  <si>
    <t>Celkový přiměřený zisk dle bodu (5) písm. a) a b) výměru MF a zisk uplatněný v plánové kalkulaci</t>
  </si>
  <si>
    <t>Přiměřený zisk podle bodu (5) písm. a) a písm. b) výměru MF</t>
  </si>
  <si>
    <t>Údaje v tabulce slouží pro určení maximální výše zisku v pachtovném (nájemném) pro řádek 4.4.5 Tabulky č. 3 "Kalkulace pachtovného nebo nájemného.</t>
  </si>
  <si>
    <t>Přiměřený zisk uplatněný v pachtovném (nájemném) dle bodu (5) písm. a) výměru MF</t>
  </si>
  <si>
    <t>Reprodukční hodnota infrastrukturního majetku, který vlastník propachtovává (pronajímá)</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</si>
  <si>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</si>
  <si>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</si>
  <si>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</si>
  <si>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</si>
  <si>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</si>
  <si>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Kč/m</t>
    </r>
    <r>
      <rPr>
        <vertAlign val="superscript"/>
        <sz val="10"/>
        <rFont val="Segoe UI"/>
        <family val="2"/>
        <charset val="238"/>
      </rPr>
      <t>3</t>
    </r>
  </si>
  <si>
    <t>Hodnota zisku s uplatněním limitu meziročního nárůstu přiměřeného zisku</t>
  </si>
  <si>
    <t>Přiměřený zisk dle bodu (5) písm. a) a b) výměru MF</t>
  </si>
  <si>
    <t>Vypracoval - jméno a příjmení:</t>
  </si>
  <si>
    <t>Stanisalv Pecha</t>
  </si>
  <si>
    <t>Telefon:</t>
  </si>
  <si>
    <t>E-mail:</t>
  </si>
  <si>
    <t>obec@kvitkovice.cz</t>
  </si>
  <si>
    <t>Datum:</t>
  </si>
  <si>
    <t>Kvítkovice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</si>
</sst>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quot; &quot;000"/>
    <numFmt numFmtId="165" formatCode="000&quot; &quot;00&quot; &quot;000"/>
    <numFmt numFmtId="166" formatCode="000&quot; &quot;000&quot; &quot;000"/>
  </numFmts>
  <fonts count="40" x14ac:knownFonts="1">
    <font>
      <sz val="11"/>
      <color theme="1"/>
      <name val="Calibri"/>
      <family val="2"/>
      <charset val="238"/>
      <scheme val="minor"/>
    </font>
    <font>
      <sz val="11"/>
      <color theme="1"/>
      <name val="Calibri"/>
      <family val="2"/>
      <charset val="238"/>
      <scheme val="minor"/>
    </font>
    <font>
      <sz val="10"/>
      <color theme="1"/>
      <name val="Segoe UI"/>
      <family val="2"/>
      <charset val="238"/>
    </font>
    <font>
      <u/>
      <sz val="11"/>
      <color theme="10"/>
      <name val="Calibri"/>
      <family val="2"/>
      <charset val="238"/>
      <scheme val="minor"/>
    </font>
    <font>
      <sz val="11"/>
      <color theme="1"/>
      <name val="Segoe UI"/>
      <family val="2"/>
      <charset val="238"/>
    </font>
    <font>
      <sz val="10"/>
      <color rgb="FFFF0000"/>
      <name val="Segoe UI"/>
      <family val="2"/>
      <charset val="238"/>
    </font>
    <font>
      <sz val="10"/>
      <name val="Segoe UI"/>
      <family val="2"/>
      <charset val="238"/>
    </font>
    <font>
      <u/>
      <sz val="12"/>
      <color theme="1"/>
      <name val="Segoe UI"/>
      <family val="2"/>
      <charset val="238"/>
    </font>
    <font>
      <u/>
      <sz val="11"/>
      <color theme="1"/>
      <name val="Segoe UI"/>
      <family val="2"/>
      <charset val="238"/>
    </font>
    <font>
      <sz val="11"/>
      <name val="Wingdings"/>
      <family val="2"/>
      <charset val="2"/>
    </font>
    <font>
      <sz val="11"/>
      <name val="Segoe UI"/>
      <family val="2"/>
      <charset val="238"/>
    </font>
    <font>
      <b/>
      <sz val="11"/>
      <name val="Segoe UI"/>
      <family val="2"/>
      <charset val="238"/>
    </font>
    <font>
      <sz val="11"/>
      <color theme="1"/>
      <name val="Wingdings"/>
      <family val="2"/>
      <charset val="2"/>
    </font>
    <font>
      <sz val="11"/>
      <color indexed="8"/>
      <name val="Segoe UI"/>
      <family val="2"/>
      <charset val="238"/>
    </font>
    <font>
      <u/>
      <sz val="11"/>
      <color indexed="8"/>
      <name val="Segoe UI"/>
      <family val="2"/>
      <charset val="238"/>
    </font>
    <font>
      <b/>
      <sz val="11"/>
      <color indexed="8"/>
      <name val="Segoe UI"/>
      <family val="2"/>
      <charset val="238"/>
    </font>
    <font>
      <sz val="10"/>
      <name val="Wingdings"/>
      <family val="2"/>
      <charset val="2"/>
    </font>
    <font>
      <b/>
      <sz val="11"/>
      <color theme="1"/>
      <name val="Segoe UI"/>
      <family val="2"/>
      <charset val="238"/>
    </font>
    <font>
      <b/>
      <sz val="16"/>
      <color theme="1"/>
      <name val="Segoe UI"/>
      <family val="2"/>
      <charset val="238"/>
    </font>
    <font>
      <b/>
      <sz val="16"/>
      <name val="Segoe UI"/>
      <family val="2"/>
      <charset val="238"/>
    </font>
    <font>
      <sz val="12"/>
      <name val="Segoe UI"/>
      <family val="2"/>
      <charset val="238"/>
    </font>
    <font>
      <b/>
      <sz val="10"/>
      <name val="Segoe UI"/>
      <family val="2"/>
      <charset val="238"/>
    </font>
    <font>
      <u/>
      <sz val="10"/>
      <color theme="4"/>
      <name val="Segoe UI"/>
      <family val="2"/>
      <charset val="238"/>
    </font>
    <font>
      <sz val="9"/>
      <name val="Segoe UI"/>
      <family val="2"/>
      <charset val="238"/>
    </font>
    <font>
      <b/>
      <sz val="12"/>
      <color theme="1"/>
      <name val="Segoe UI"/>
      <family val="2"/>
      <charset val="238"/>
    </font>
    <font>
      <b/>
      <sz val="14"/>
      <color theme="1"/>
      <name val="Segoe UI"/>
      <family val="2"/>
      <charset val="238"/>
    </font>
    <font>
      <b/>
      <sz val="10"/>
      <color theme="1"/>
      <name val="Segoe UI"/>
      <family val="2"/>
      <charset val="238"/>
    </font>
    <font>
      <sz val="9"/>
      <color theme="1"/>
      <name val="Segoe UI"/>
      <family val="2"/>
      <charset val="238"/>
    </font>
    <font>
      <vertAlign val="superscript"/>
      <sz val="10"/>
      <color indexed="8"/>
      <name val="Segoe UI"/>
      <family val="2"/>
      <charset val="238"/>
    </font>
    <font>
      <sz val="10"/>
      <color indexed="8"/>
      <name val="Arial"/>
      <family val="2"/>
      <charset val="238"/>
    </font>
    <font>
      <sz val="10"/>
      <color indexed="8"/>
      <name val="Segoe UI"/>
      <family val="2"/>
      <charset val="238"/>
    </font>
    <font>
      <sz val="10"/>
      <color theme="1"/>
      <name val="Calibri"/>
      <family val="2"/>
      <charset val="238"/>
    </font>
    <font>
      <i/>
      <sz val="10"/>
      <color theme="4"/>
      <name val="Segoe UI"/>
      <family val="2"/>
      <charset val="238"/>
    </font>
    <font>
      <sz val="8"/>
      <color rgb="FFFF0000"/>
      <name val="Segoe UI"/>
      <family val="2"/>
      <charset val="238"/>
    </font>
    <font>
      <b/>
      <sz val="10"/>
      <color theme="4"/>
      <name val="Segoe UI"/>
      <family val="2"/>
      <charset val="238"/>
    </font>
    <font>
      <b/>
      <sz val="12"/>
      <name val="Segoe UI"/>
      <family val="2"/>
      <charset val="238"/>
    </font>
    <font>
      <sz val="11"/>
      <color rgb="FFFF0000"/>
      <name val="Segoe UI"/>
      <family val="2"/>
      <charset val="238"/>
    </font>
    <font>
      <sz val="10"/>
      <color theme="4"/>
      <name val="Segoe UI"/>
      <family val="2"/>
      <charset val="238"/>
    </font>
    <font>
      <vertAlign val="subscript"/>
      <sz val="10"/>
      <name val="Segoe UI"/>
      <family val="2"/>
      <charset val="238"/>
    </font>
    <font>
      <vertAlign val="superscript"/>
      <sz val="10"/>
      <name val="Segoe UI"/>
      <family val="2"/>
      <charset val="238"/>
    </font>
  </fonts>
  <fills count="5">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s>
  <borders count="5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medium">
        <color auto="1"/>
      </bottom>
      <diagonal/>
    </border>
  </borders>
  <cellStyleXfs count="3">
    <xf numFmtId="0" fontId="0" fillId="0" borderId="0"/>
    <xf numFmtId="0" fontId="3" fillId="0" borderId="0" applyNumberFormat="0" applyFill="0" applyBorder="0" applyAlignment="0" applyProtection="0"/>
    <xf numFmtId="0" fontId="1" fillId="0" borderId="0"/>
  </cellStyleXfs>
  <cellXfs count="321">
    <xf numFmtId="0" fontId="0" fillId="0" borderId="0" xfId="0"/>
    <xf numFmtId="0" fontId="4" fillId="2" borderId="0" xfId="2" applyFont="1" applyFill="1"/>
    <xf numFmtId="0" fontId="4" fillId="2" borderId="0" xfId="2" applyFont="1" applyFill="1" applyAlignment="1">
      <alignment horizontal="left"/>
    </xf>
    <xf numFmtId="0" fontId="2" fillId="2" borderId="0" xfId="2" applyFont="1" applyFill="1" applyAlignment="1">
      <alignment vertical="center"/>
    </xf>
    <xf numFmtId="0" fontId="5" fillId="2" borderId="0" xfId="2" applyFont="1" applyFill="1"/>
    <xf numFmtId="0" fontId="6" fillId="2" borderId="0" xfId="2" applyFont="1" applyFill="1"/>
    <xf numFmtId="0" fontId="7" fillId="3" borderId="1" xfId="2" applyFont="1" applyFill="1" applyBorder="1" applyAlignment="1">
      <alignment horizontal="left"/>
    </xf>
    <xf numFmtId="0" fontId="8" fillId="3" borderId="2" xfId="2" applyFont="1" applyFill="1" applyBorder="1"/>
    <xf numFmtId="0" fontId="8" fillId="3" borderId="3" xfId="2" applyFont="1" applyFill="1" applyBorder="1"/>
    <xf numFmtId="0" fontId="9" fillId="3" borderId="4" xfId="2" applyFont="1" applyFill="1" applyBorder="1" applyAlignment="1">
      <alignment horizontal="justify" vertical="center" wrapText="1"/>
    </xf>
    <xf numFmtId="0" fontId="9" fillId="3" borderId="0" xfId="2" applyFont="1" applyFill="1" applyAlignment="1">
      <alignment horizontal="justify" vertical="center" wrapText="1"/>
    </xf>
    <xf numFmtId="0" fontId="9" fillId="3" borderId="5" xfId="2" applyFont="1" applyFill="1" applyBorder="1" applyAlignment="1">
      <alignment horizontal="justify" vertical="center" wrapText="1"/>
    </xf>
    <xf numFmtId="0" fontId="5" fillId="2" borderId="0" xfId="2" applyFont="1" applyFill="1" applyAlignment="1">
      <alignment vertical="center"/>
    </xf>
    <xf numFmtId="0" fontId="6" fillId="2" borderId="0" xfId="2" applyFont="1" applyFill="1" applyAlignment="1">
      <alignment vertical="top"/>
    </xf>
    <xf numFmtId="0" fontId="12" fillId="3" borderId="4" xfId="2" applyFont="1" applyFill="1" applyBorder="1" applyAlignment="1">
      <alignment horizontal="justify" vertical="center" wrapText="1"/>
    </xf>
    <xf numFmtId="0" fontId="12" fillId="3" borderId="0" xfId="2" applyFont="1" applyFill="1" applyAlignment="1">
      <alignment horizontal="justify" vertical="center" wrapText="1"/>
    </xf>
    <xf numFmtId="0" fontId="12" fillId="3" borderId="5" xfId="2" applyFont="1" applyFill="1" applyBorder="1" applyAlignment="1">
      <alignment horizontal="justify" vertical="center" wrapText="1"/>
    </xf>
    <xf numFmtId="0" fontId="2" fillId="2" borderId="0" xfId="2" applyFont="1" applyFill="1" applyAlignment="1">
      <alignment vertical="center" wrapText="1"/>
    </xf>
    <xf numFmtId="0" fontId="16" fillId="2" borderId="0" xfId="2" applyFont="1" applyFill="1" applyAlignment="1">
      <alignment vertical="center" wrapText="1"/>
    </xf>
    <xf numFmtId="0" fontId="12" fillId="3" borderId="4" xfId="2" applyFont="1" applyFill="1" applyBorder="1" applyAlignment="1">
      <alignment horizontal="justify" vertical="center"/>
    </xf>
    <xf numFmtId="0" fontId="12" fillId="3" borderId="0" xfId="2" applyFont="1" applyFill="1" applyAlignment="1">
      <alignment horizontal="justify" vertical="center"/>
    </xf>
    <xf numFmtId="0" fontId="12" fillId="3" borderId="5" xfId="2" applyFont="1" applyFill="1" applyBorder="1" applyAlignment="1">
      <alignment horizontal="justify" vertical="center"/>
    </xf>
    <xf numFmtId="0" fontId="12" fillId="3" borderId="6" xfId="2" applyFont="1" applyFill="1" applyBorder="1" applyAlignment="1">
      <alignment horizontal="justify" vertical="center"/>
    </xf>
    <xf numFmtId="0" fontId="12" fillId="3" borderId="7" xfId="2" applyFont="1" applyFill="1" applyBorder="1" applyAlignment="1">
      <alignment horizontal="justify" vertical="center"/>
    </xf>
    <xf numFmtId="0" fontId="12" fillId="3" borderId="8" xfId="2" applyFont="1" applyFill="1" applyBorder="1" applyAlignment="1">
      <alignment horizontal="justify" vertical="center"/>
    </xf>
    <xf numFmtId="0" fontId="12" fillId="2" borderId="0" xfId="2" applyFont="1" applyFill="1" applyAlignment="1">
      <alignment horizontal="left" vertical="center" wrapText="1"/>
    </xf>
    <xf numFmtId="0" fontId="17" fillId="2" borderId="0" xfId="2" applyFont="1" applyFill="1" applyAlignment="1">
      <alignment horizontal="left" vertical="center"/>
    </xf>
    <xf numFmtId="0" fontId="3" fillId="2" borderId="0" xfId="1" applyFill="1"/>
    <xf numFmtId="0" fontId="4" fillId="4" borderId="9" xfId="2" applyFont="1" applyFill="1" applyBorder="1" applyAlignment="1">
      <alignment horizontal="left"/>
    </xf>
    <xf numFmtId="0" fontId="4" fillId="0" borderId="9" xfId="2" applyFont="1" applyBorder="1" applyAlignment="1">
      <alignment horizontal="left"/>
    </xf>
    <xf numFmtId="0" fontId="2" fillId="2" borderId="0" xfId="2" applyFont="1" applyFill="1"/>
    <xf numFmtId="0" fontId="2" fillId="2" borderId="0" xfId="2" applyFont="1" applyFill="1" applyAlignment="1">
      <alignment horizontal="right"/>
    </xf>
    <xf numFmtId="0" fontId="4" fillId="2" borderId="2" xfId="2" applyFont="1" applyFill="1" applyBorder="1" applyAlignment="1">
      <alignment horizontal="left"/>
    </xf>
    <xf numFmtId="0" fontId="18" fillId="2" borderId="1"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20" fillId="2" borderId="0" xfId="2" applyFont="1" applyFill="1" applyAlignment="1">
      <alignment horizontal="right" vertical="center" wrapText="1"/>
    </xf>
    <xf numFmtId="0" fontId="6" fillId="4" borderId="10" xfId="2" applyFont="1" applyFill="1" applyBorder="1" applyAlignment="1" applyProtection="1">
      <alignment horizontal="left" vertical="center"/>
      <protection locked="0"/>
    </xf>
    <xf numFmtId="0" fontId="6" fillId="4" borderId="11" xfId="2" applyFont="1" applyFill="1" applyBorder="1" applyAlignment="1" applyProtection="1">
      <alignment horizontal="left" vertical="center"/>
      <protection locked="0"/>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20" fillId="2" borderId="7" xfId="2" applyFont="1" applyFill="1" applyBorder="1" applyAlignment="1">
      <alignment horizontal="right" vertical="center" wrapText="1"/>
    </xf>
    <xf numFmtId="0" fontId="20" fillId="2" borderId="7" xfId="2" applyFont="1" applyFill="1" applyBorder="1" applyAlignment="1">
      <alignment horizontal="center" vertical="center"/>
    </xf>
    <xf numFmtId="0" fontId="19" fillId="2" borderId="7" xfId="2" applyFont="1" applyFill="1" applyBorder="1" applyAlignment="1">
      <alignment horizontal="center" vertical="center" wrapText="1"/>
    </xf>
    <xf numFmtId="0" fontId="19" fillId="2" borderId="8" xfId="2" applyFont="1" applyFill="1" applyBorder="1" applyAlignment="1">
      <alignment horizontal="center" vertical="center" wrapText="1"/>
    </xf>
    <xf numFmtId="0" fontId="11" fillId="2" borderId="0" xfId="2" applyFont="1" applyFill="1" applyAlignment="1">
      <alignment horizontal="center" vertical="center" wrapText="1"/>
    </xf>
    <xf numFmtId="0" fontId="21" fillId="2" borderId="0" xfId="2" applyFont="1" applyFill="1" applyAlignment="1">
      <alignment vertical="center"/>
    </xf>
    <xf numFmtId="0" fontId="6" fillId="2" borderId="0" xfId="2" applyFont="1" applyFill="1" applyAlignment="1">
      <alignment horizontal="left" vertical="top" wrapText="1"/>
    </xf>
    <xf numFmtId="0" fontId="6" fillId="2" borderId="0" xfId="2" applyFont="1" applyFill="1" applyAlignment="1">
      <alignment vertical="center" wrapText="1"/>
    </xf>
    <xf numFmtId="164" fontId="6" fillId="0" borderId="12" xfId="2" applyNumberFormat="1" applyFont="1" applyBorder="1" applyAlignment="1">
      <alignment horizontal="left" vertical="center"/>
    </xf>
    <xf numFmtId="164" fontId="6" fillId="0" borderId="13" xfId="2" applyNumberFormat="1" applyFont="1" applyBorder="1" applyAlignment="1">
      <alignment horizontal="left" vertical="center"/>
    </xf>
    <xf numFmtId="164" fontId="6" fillId="0" borderId="14" xfId="2" applyNumberFormat="1" applyFont="1" applyBorder="1" applyAlignment="1">
      <alignment horizontal="left" vertical="center"/>
    </xf>
    <xf numFmtId="0" fontId="22" fillId="2" borderId="0" xfId="1" applyFont="1" applyFill="1" applyBorder="1" applyAlignment="1" applyProtection="1">
      <alignment horizontal="center" vertical="center"/>
    </xf>
    <xf numFmtId="165" fontId="6" fillId="0" borderId="15" xfId="2" applyNumberFormat="1" applyFont="1" applyBorder="1" applyAlignment="1">
      <alignment horizontal="left" vertical="center"/>
    </xf>
    <xf numFmtId="165" fontId="6" fillId="0" borderId="16" xfId="2" applyNumberFormat="1" applyFont="1" applyBorder="1" applyAlignment="1">
      <alignment horizontal="left" vertical="center"/>
    </xf>
    <xf numFmtId="165" fontId="6" fillId="0" borderId="17" xfId="2" applyNumberFormat="1" applyFont="1" applyBorder="1" applyAlignment="1">
      <alignment horizontal="left" vertical="center"/>
    </xf>
    <xf numFmtId="164" fontId="2" fillId="0" borderId="15" xfId="2" applyNumberFormat="1" applyFont="1" applyBorder="1" applyAlignment="1">
      <alignment horizontal="left" vertical="center"/>
    </xf>
    <xf numFmtId="164" fontId="2" fillId="0" borderId="16" xfId="2" applyNumberFormat="1" applyFont="1" applyBorder="1" applyAlignment="1">
      <alignment horizontal="left" vertical="center"/>
    </xf>
    <xf numFmtId="164" fontId="2" fillId="0" borderId="17" xfId="2" applyNumberFormat="1" applyFont="1" applyBorder="1" applyAlignment="1">
      <alignment horizontal="left" vertical="center"/>
    </xf>
    <xf numFmtId="165" fontId="2" fillId="0" borderId="15" xfId="2" applyNumberFormat="1" applyFont="1" applyBorder="1" applyAlignment="1">
      <alignment horizontal="left" vertical="center"/>
    </xf>
    <xf numFmtId="165" fontId="2" fillId="0" borderId="16" xfId="2" applyNumberFormat="1" applyFont="1" applyBorder="1" applyAlignment="1">
      <alignment horizontal="left" vertical="center"/>
    </xf>
    <xf numFmtId="165" fontId="2" fillId="0" borderId="17" xfId="2" applyNumberFormat="1" applyFont="1" applyBorder="1" applyAlignment="1">
      <alignment horizontal="left" vertical="center"/>
    </xf>
    <xf numFmtId="0" fontId="6" fillId="2" borderId="0" xfId="2" applyFont="1" applyFill="1" applyAlignment="1">
      <alignment horizontal="left" vertical="center" wrapText="1"/>
    </xf>
    <xf numFmtId="0" fontId="6" fillId="4" borderId="15" xfId="2" applyFont="1" applyFill="1" applyBorder="1" applyAlignment="1" applyProtection="1">
      <alignment horizontal="left" vertical="center" wrapText="1"/>
      <protection locked="0"/>
    </xf>
    <xf numFmtId="0" fontId="6" fillId="4" borderId="16" xfId="2" applyFont="1" applyFill="1" applyBorder="1" applyAlignment="1" applyProtection="1">
      <alignment horizontal="left" vertical="center" wrapText="1"/>
      <protection locked="0"/>
    </xf>
    <xf numFmtId="0" fontId="6" fillId="4" borderId="17" xfId="2" applyFont="1" applyFill="1" applyBorder="1" applyAlignment="1" applyProtection="1">
      <alignment horizontal="left" vertical="center" wrapText="1"/>
      <protection locked="0"/>
    </xf>
    <xf numFmtId="0" fontId="6" fillId="4" borderId="18" xfId="2" applyFont="1" applyFill="1" applyBorder="1" applyAlignment="1" applyProtection="1">
      <alignment horizontal="left" vertical="center" wrapText="1"/>
      <protection locked="0"/>
    </xf>
    <xf numFmtId="0" fontId="6" fillId="4" borderId="19" xfId="2" applyFont="1" applyFill="1" applyBorder="1" applyAlignment="1" applyProtection="1">
      <alignment horizontal="left" vertical="center" wrapText="1"/>
      <protection locked="0"/>
    </xf>
    <xf numFmtId="0" fontId="6" fillId="4" borderId="20" xfId="2" applyFont="1" applyFill="1" applyBorder="1" applyAlignment="1" applyProtection="1">
      <alignment horizontal="left" vertical="center" wrapText="1"/>
      <protection locked="0"/>
    </xf>
    <xf numFmtId="0" fontId="6" fillId="2" borderId="0" xfId="2" applyFont="1" applyFill="1" applyAlignment="1">
      <alignment horizontal="left" vertical="center" wrapText="1" indent="5"/>
    </xf>
    <xf numFmtId="0" fontId="6" fillId="2" borderId="0" xfId="2" applyFont="1" applyFill="1" applyAlignment="1">
      <alignment horizontal="center" vertical="center" wrapText="1"/>
    </xf>
    <xf numFmtId="0" fontId="21" fillId="2" borderId="12" xfId="2" applyFont="1" applyFill="1" applyBorder="1" applyAlignment="1" applyProtection="1">
      <alignment horizontal="center" vertical="center" wrapText="1"/>
      <protection locked="0"/>
    </xf>
    <xf numFmtId="0" fontId="21" fillId="2" borderId="14" xfId="2" applyFont="1" applyFill="1" applyBorder="1" applyAlignment="1" applyProtection="1">
      <alignment horizontal="center" vertical="center" wrapText="1"/>
      <protection locked="0"/>
    </xf>
    <xf numFmtId="0" fontId="23" fillId="0" borderId="21" xfId="2" applyFont="1" applyBorder="1" applyAlignment="1">
      <alignment horizontal="center" vertical="center" wrapText="1"/>
    </xf>
    <xf numFmtId="0" fontId="23" fillId="0" borderId="22" xfId="2" applyFont="1" applyBorder="1" applyAlignment="1">
      <alignment horizontal="center" vertical="center" wrapText="1"/>
    </xf>
    <xf numFmtId="0" fontId="6" fillId="2" borderId="0" xfId="2" applyFont="1" applyFill="1" applyAlignment="1">
      <alignment horizontal="left" vertical="center" wrapText="1"/>
    </xf>
    <xf numFmtId="164" fontId="6" fillId="4" borderId="21" xfId="2" applyNumberFormat="1" applyFont="1" applyFill="1" applyBorder="1" applyAlignment="1" applyProtection="1">
      <alignment horizontal="right" vertical="center" indent="2"/>
      <protection locked="0"/>
    </xf>
    <xf numFmtId="164" fontId="6" fillId="4" borderId="22" xfId="2" applyNumberFormat="1" applyFont="1" applyFill="1" applyBorder="1" applyAlignment="1" applyProtection="1">
      <alignment horizontal="right" vertical="center" indent="2"/>
      <protection locked="0"/>
    </xf>
    <xf numFmtId="164" fontId="6" fillId="4" borderId="15" xfId="2" applyNumberFormat="1" applyFont="1" applyFill="1" applyBorder="1" applyAlignment="1" applyProtection="1">
      <alignment horizontal="right" vertical="center" indent="2"/>
      <protection locked="0"/>
    </xf>
    <xf numFmtId="164" fontId="6" fillId="4" borderId="17" xfId="2" applyNumberFormat="1" applyFont="1" applyFill="1" applyBorder="1" applyAlignment="1" applyProtection="1">
      <alignment horizontal="right" vertical="center" indent="2"/>
      <protection locked="0"/>
    </xf>
    <xf numFmtId="164" fontId="6" fillId="4" borderId="18" xfId="2" applyNumberFormat="1" applyFont="1" applyFill="1" applyBorder="1" applyAlignment="1" applyProtection="1">
      <alignment horizontal="right" vertical="center" indent="2"/>
      <protection locked="0"/>
    </xf>
    <xf numFmtId="164" fontId="6" fillId="4" borderId="20" xfId="2" applyNumberFormat="1" applyFont="1" applyFill="1" applyBorder="1" applyAlignment="1" applyProtection="1">
      <alignment horizontal="right" vertical="center" indent="2"/>
      <protection locked="0"/>
    </xf>
    <xf numFmtId="0" fontId="24" fillId="2" borderId="0" xfId="2" applyFont="1" applyFill="1" applyAlignment="1">
      <alignment horizontal="left" vertical="center"/>
    </xf>
    <xf numFmtId="0" fontId="25" fillId="2" borderId="0" xfId="2" applyFont="1" applyFill="1" applyAlignment="1">
      <alignment horizontal="center" vertical="center" wrapText="1"/>
    </xf>
    <xf numFmtId="0" fontId="26" fillId="2" borderId="12" xfId="2" applyFont="1" applyFill="1" applyBorder="1" applyAlignment="1">
      <alignment horizontal="center" vertical="center" wrapText="1"/>
    </xf>
    <xf numFmtId="0" fontId="26" fillId="2" borderId="13"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26" fillId="2" borderId="13" xfId="2" applyFont="1" applyFill="1" applyBorder="1" applyAlignment="1" applyProtection="1">
      <alignment horizontal="center" vertical="center" wrapText="1"/>
      <protection locked="0"/>
    </xf>
    <xf numFmtId="0" fontId="26" fillId="2" borderId="14" xfId="2" applyFont="1" applyFill="1" applyBorder="1" applyAlignment="1" applyProtection="1">
      <alignment horizontal="center" vertical="center" wrapText="1"/>
      <protection locked="0"/>
    </xf>
    <xf numFmtId="0" fontId="26" fillId="2" borderId="15"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21" fillId="2" borderId="16"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7" fillId="2" borderId="0" xfId="2" applyFont="1" applyFill="1"/>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 fillId="2" borderId="26" xfId="2" applyFont="1" applyFill="1" applyBorder="1" applyAlignment="1">
      <alignment horizontal="left" vertical="center" wrapText="1"/>
    </xf>
    <xf numFmtId="0" fontId="2" fillId="2" borderId="2" xfId="2" applyFont="1" applyFill="1" applyBorder="1" applyAlignment="1">
      <alignment vertical="center" wrapText="1"/>
    </xf>
    <xf numFmtId="0" fontId="2" fillId="2" borderId="27" xfId="2" applyFont="1" applyFill="1" applyBorder="1" applyAlignment="1">
      <alignment horizontal="center" vertical="center" wrapText="1"/>
    </xf>
    <xf numFmtId="164" fontId="2" fillId="2" borderId="12" xfId="2" applyNumberFormat="1" applyFont="1" applyFill="1" applyBorder="1" applyAlignment="1">
      <alignment horizontal="right" vertical="center" wrapText="1" indent="2"/>
    </xf>
    <xf numFmtId="164" fontId="2" fillId="2" borderId="14" xfId="2" applyNumberFormat="1" applyFont="1" applyFill="1" applyBorder="1" applyAlignment="1">
      <alignment horizontal="right" vertical="center" wrapText="1" indent="2"/>
    </xf>
    <xf numFmtId="49" fontId="2" fillId="2" borderId="28" xfId="2" applyNumberFormat="1" applyFont="1" applyFill="1" applyBorder="1" applyAlignment="1">
      <alignment horizontal="left" vertical="center" wrapText="1"/>
    </xf>
    <xf numFmtId="0" fontId="2" fillId="2" borderId="0" xfId="2" applyFont="1" applyFill="1" applyAlignment="1">
      <alignment horizontal="left" vertical="center" wrapText="1" indent="1"/>
    </xf>
    <xf numFmtId="0" fontId="2" fillId="2" borderId="29" xfId="2" applyFont="1" applyFill="1" applyBorder="1" applyAlignment="1">
      <alignment horizontal="center" vertical="center" wrapText="1"/>
    </xf>
    <xf numFmtId="164" fontId="2" fillId="4" borderId="15" xfId="2" applyNumberFormat="1" applyFont="1" applyFill="1" applyBorder="1" applyAlignment="1" applyProtection="1">
      <alignment horizontal="right" vertical="center" wrapText="1" indent="2"/>
      <protection locked="0"/>
    </xf>
    <xf numFmtId="164" fontId="2" fillId="4" borderId="17" xfId="2" applyNumberFormat="1" applyFont="1" applyFill="1" applyBorder="1" applyAlignment="1" applyProtection="1">
      <alignment horizontal="right" vertical="center" wrapText="1" indent="2"/>
      <protection locked="0"/>
    </xf>
    <xf numFmtId="49" fontId="2" fillId="2" borderId="30" xfId="2" applyNumberFormat="1" applyFont="1" applyFill="1" applyBorder="1" applyAlignment="1">
      <alignment horizontal="left" vertical="center" wrapText="1"/>
    </xf>
    <xf numFmtId="0" fontId="2" fillId="2" borderId="7" xfId="2" applyFont="1" applyFill="1" applyBorder="1" applyAlignment="1">
      <alignment horizontal="left" vertical="center" wrapText="1" indent="1"/>
    </xf>
    <xf numFmtId="0" fontId="2" fillId="2" borderId="31" xfId="2" applyFont="1" applyFill="1" applyBorder="1" applyAlignment="1">
      <alignment horizontal="center" vertical="center" wrapText="1"/>
    </xf>
    <xf numFmtId="164" fontId="2" fillId="4" borderId="18" xfId="2" applyNumberFormat="1" applyFont="1" applyFill="1" applyBorder="1" applyAlignment="1" applyProtection="1">
      <alignment horizontal="right" vertical="center" wrapText="1" indent="2"/>
      <protection locked="0"/>
    </xf>
    <xf numFmtId="164" fontId="2" fillId="4" borderId="20" xfId="2" applyNumberFormat="1" applyFont="1" applyFill="1" applyBorder="1" applyAlignment="1" applyProtection="1">
      <alignment horizontal="right" vertical="center" wrapText="1" indent="2"/>
      <protection locked="0"/>
    </xf>
    <xf numFmtId="49" fontId="2" fillId="2" borderId="0" xfId="2" applyNumberFormat="1" applyFont="1" applyFill="1" applyAlignment="1">
      <alignment horizontal="left" vertical="center" wrapText="1" indent="1"/>
    </xf>
    <xf numFmtId="49" fontId="6" fillId="2" borderId="7" xfId="2" applyNumberFormat="1" applyFont="1" applyFill="1" applyBorder="1" applyAlignment="1">
      <alignment horizontal="left" vertical="center" wrapText="1" indent="1"/>
    </xf>
    <xf numFmtId="164" fontId="2" fillId="2" borderId="18" xfId="2" applyNumberFormat="1" applyFont="1" applyFill="1" applyBorder="1" applyAlignment="1">
      <alignment horizontal="right" vertical="center" wrapText="1" indent="2"/>
    </xf>
    <xf numFmtId="164" fontId="2" fillId="2" borderId="20" xfId="2" applyNumberFormat="1" applyFont="1" applyFill="1" applyBorder="1" applyAlignment="1">
      <alignment horizontal="right" vertical="center" wrapText="1" indent="2"/>
    </xf>
    <xf numFmtId="0" fontId="6" fillId="2" borderId="28" xfId="2" applyFont="1" applyFill="1" applyBorder="1" applyAlignment="1">
      <alignment horizontal="left" vertical="center" wrapText="1"/>
    </xf>
    <xf numFmtId="0" fontId="6" fillId="2" borderId="29" xfId="2" applyFont="1" applyFill="1" applyBorder="1" applyAlignment="1">
      <alignment horizontal="center" vertical="center" wrapText="1"/>
    </xf>
    <xf numFmtId="164" fontId="6" fillId="4" borderId="12" xfId="2" applyNumberFormat="1" applyFont="1" applyFill="1" applyBorder="1" applyAlignment="1" applyProtection="1">
      <alignment horizontal="right" vertical="center" wrapText="1" indent="2"/>
      <protection locked="0"/>
    </xf>
    <xf numFmtId="164" fontId="6" fillId="4" borderId="14" xfId="2" applyNumberFormat="1" applyFont="1" applyFill="1" applyBorder="1" applyAlignment="1" applyProtection="1">
      <alignment horizontal="right" vertical="center" wrapText="1" indent="2"/>
      <protection locked="0"/>
    </xf>
    <xf numFmtId="164" fontId="6" fillId="4" borderId="15" xfId="2" applyNumberFormat="1" applyFont="1" applyFill="1" applyBorder="1" applyAlignment="1" applyProtection="1">
      <alignment horizontal="right" vertical="center" wrapText="1" indent="2"/>
      <protection locked="0"/>
    </xf>
    <xf numFmtId="164" fontId="6" fillId="4" borderId="17" xfId="2" applyNumberFormat="1" applyFont="1" applyFill="1" applyBorder="1" applyAlignment="1" applyProtection="1">
      <alignment horizontal="right" vertical="center" wrapText="1" indent="2"/>
      <protection locked="0"/>
    </xf>
    <xf numFmtId="0" fontId="6" fillId="2" borderId="30" xfId="2" applyFont="1" applyFill="1" applyBorder="1" applyAlignment="1">
      <alignment horizontal="left" vertical="center" wrapText="1"/>
    </xf>
    <xf numFmtId="0" fontId="6" fillId="2" borderId="7" xfId="2" applyFont="1" applyFill="1" applyBorder="1" applyAlignment="1">
      <alignment vertical="center" wrapText="1"/>
    </xf>
    <xf numFmtId="0" fontId="6" fillId="2" borderId="31" xfId="2" applyFont="1" applyFill="1" applyBorder="1" applyAlignment="1">
      <alignment horizontal="center" vertical="center" wrapText="1"/>
    </xf>
    <xf numFmtId="164" fontId="6" fillId="4" borderId="18" xfId="2" applyNumberFormat="1" applyFont="1" applyFill="1" applyBorder="1" applyAlignment="1" applyProtection="1">
      <alignment horizontal="right" vertical="center" wrapText="1" indent="2"/>
      <protection locked="0"/>
    </xf>
    <xf numFmtId="164" fontId="6" fillId="4" borderId="20" xfId="2" applyNumberFormat="1" applyFont="1" applyFill="1" applyBorder="1" applyAlignment="1" applyProtection="1">
      <alignment horizontal="right" vertical="center" wrapText="1" indent="2"/>
      <protection locked="0"/>
    </xf>
    <xf numFmtId="0" fontId="6" fillId="2" borderId="2" xfId="2" applyFont="1" applyFill="1" applyBorder="1" applyAlignment="1">
      <alignment vertical="center" wrapText="1"/>
    </xf>
    <xf numFmtId="0" fontId="6" fillId="2" borderId="27" xfId="2" applyFont="1" applyFill="1" applyBorder="1" applyAlignment="1">
      <alignment horizontal="center" vertical="center" wrapText="1"/>
    </xf>
    <xf numFmtId="0" fontId="2" fillId="2" borderId="30" xfId="2" applyFont="1" applyFill="1" applyBorder="1" applyAlignment="1">
      <alignment horizontal="left" vertical="center" wrapText="1"/>
    </xf>
    <xf numFmtId="0" fontId="2" fillId="2" borderId="32" xfId="2" applyFont="1" applyFill="1" applyBorder="1" applyAlignment="1">
      <alignment vertical="center" wrapText="1"/>
    </xf>
    <xf numFmtId="0" fontId="2" fillId="2" borderId="33" xfId="2" applyFont="1" applyFill="1" applyBorder="1" applyAlignment="1">
      <alignment horizontal="center" vertical="center" wrapText="1"/>
    </xf>
    <xf numFmtId="164" fontId="2" fillId="2" borderId="6" xfId="2" applyNumberFormat="1" applyFont="1" applyFill="1" applyBorder="1" applyAlignment="1">
      <alignment horizontal="right" vertical="center" wrapText="1" indent="2"/>
    </xf>
    <xf numFmtId="164" fontId="2" fillId="2" borderId="34" xfId="2" applyNumberFormat="1" applyFont="1" applyFill="1" applyBorder="1" applyAlignment="1">
      <alignment horizontal="right" vertical="center" wrapText="1" indent="2"/>
    </xf>
    <xf numFmtId="0" fontId="26" fillId="2" borderId="0" xfId="2" applyFont="1" applyFill="1" applyAlignment="1">
      <alignment horizontal="left" vertical="center" wrapText="1"/>
    </xf>
    <xf numFmtId="0" fontId="26" fillId="2" borderId="0" xfId="2" applyFont="1" applyFill="1" applyAlignment="1">
      <alignment vertical="center" wrapText="1"/>
    </xf>
    <xf numFmtId="0" fontId="26" fillId="2" borderId="0" xfId="2" applyFont="1" applyFill="1" applyAlignment="1">
      <alignment horizontal="center" vertical="center" wrapText="1"/>
    </xf>
    <xf numFmtId="0" fontId="2" fillId="2" borderId="12" xfId="2" applyFont="1" applyFill="1" applyBorder="1" applyAlignment="1">
      <alignment horizontal="left" vertical="center" wrapText="1"/>
    </xf>
    <xf numFmtId="0" fontId="2" fillId="2" borderId="13" xfId="2" applyFont="1" applyFill="1" applyBorder="1" applyAlignment="1">
      <alignment vertical="center" wrapText="1"/>
    </xf>
    <xf numFmtId="0" fontId="2" fillId="2" borderId="35" xfId="2" applyFont="1" applyFill="1" applyBorder="1" applyAlignment="1">
      <alignment horizontal="center" vertical="center" wrapText="1"/>
    </xf>
    <xf numFmtId="0" fontId="2" fillId="4" borderId="12" xfId="2" applyFont="1" applyFill="1" applyBorder="1" applyAlignment="1" applyProtection="1">
      <alignment horizontal="right" vertical="center" wrapText="1" indent="2"/>
      <protection locked="0"/>
    </xf>
    <xf numFmtId="0" fontId="2" fillId="4" borderId="14" xfId="2" applyFont="1" applyFill="1" applyBorder="1" applyAlignment="1" applyProtection="1">
      <alignment horizontal="right" vertical="center" wrapText="1" indent="2"/>
      <protection locked="0"/>
    </xf>
    <xf numFmtId="0" fontId="2" fillId="2" borderId="15" xfId="2" applyFont="1" applyFill="1" applyBorder="1" applyAlignment="1">
      <alignment horizontal="left" vertical="center" wrapText="1"/>
    </xf>
    <xf numFmtId="0" fontId="2" fillId="2" borderId="16" xfId="2" applyFont="1" applyFill="1" applyBorder="1" applyAlignment="1">
      <alignment vertical="center" wrapText="1"/>
    </xf>
    <xf numFmtId="0" fontId="2" fillId="2" borderId="36" xfId="2" applyFont="1" applyFill="1" applyBorder="1" applyAlignment="1">
      <alignment horizontal="center" vertical="center" wrapText="1"/>
    </xf>
    <xf numFmtId="164" fontId="6" fillId="2" borderId="17" xfId="2" applyNumberFormat="1" applyFont="1" applyFill="1" applyBorder="1" applyAlignment="1">
      <alignment horizontal="center" vertical="center" wrapText="1"/>
    </xf>
    <xf numFmtId="0" fontId="6" fillId="2" borderId="0" xfId="2" applyFont="1" applyFill="1" applyAlignment="1">
      <alignment horizontal="center" vertical="center"/>
    </xf>
    <xf numFmtId="0" fontId="2" fillId="2" borderId="16" xfId="2" applyFont="1" applyFill="1" applyBorder="1" applyAlignment="1">
      <alignment horizontal="left" vertical="center" wrapText="1" indent="1"/>
    </xf>
    <xf numFmtId="164" fontId="6" fillId="2" borderId="15" xfId="2" applyNumberFormat="1" applyFont="1" applyFill="1" applyBorder="1" applyAlignment="1">
      <alignment horizontal="center" vertical="center" wrapText="1"/>
    </xf>
    <xf numFmtId="0" fontId="6" fillId="2" borderId="0" xfId="2" applyFont="1" applyFill="1" applyAlignment="1">
      <alignment vertical="center"/>
    </xf>
    <xf numFmtId="0" fontId="2" fillId="2" borderId="18" xfId="2" applyFont="1" applyFill="1" applyBorder="1" applyAlignment="1">
      <alignment horizontal="left" vertical="center" wrapText="1"/>
    </xf>
    <xf numFmtId="0" fontId="2" fillId="2" borderId="19" xfId="2" applyFont="1" applyFill="1" applyBorder="1" applyAlignment="1">
      <alignment vertical="center" wrapText="1"/>
    </xf>
    <xf numFmtId="0" fontId="2" fillId="2" borderId="37" xfId="2" applyFont="1" applyFill="1" applyBorder="1" applyAlignment="1">
      <alignment horizontal="center" vertical="center" wrapText="1"/>
    </xf>
    <xf numFmtId="0" fontId="2" fillId="2" borderId="0" xfId="2" applyFont="1" applyFill="1" applyAlignment="1">
      <alignment horizontal="left" vertical="center" indent="1"/>
    </xf>
    <xf numFmtId="0" fontId="17" fillId="2" borderId="0" xfId="2" applyFont="1" applyFill="1" applyAlignment="1">
      <alignment vertical="center"/>
    </xf>
    <xf numFmtId="0" fontId="31" fillId="2" borderId="0" xfId="2" applyFont="1" applyFill="1" applyAlignment="1">
      <alignment vertical="center"/>
    </xf>
    <xf numFmtId="0" fontId="25" fillId="2" borderId="10" xfId="2" applyFont="1" applyFill="1" applyBorder="1" applyAlignment="1">
      <alignment horizontal="center" vertical="center"/>
    </xf>
    <xf numFmtId="0" fontId="25" fillId="2" borderId="32" xfId="2" applyFont="1" applyFill="1" applyBorder="1" applyAlignment="1">
      <alignment horizontal="center" vertical="center"/>
    </xf>
    <xf numFmtId="0" fontId="25" fillId="2" borderId="11" xfId="2" applyFont="1" applyFill="1" applyBorder="1" applyAlignment="1">
      <alignment horizontal="center" vertical="center"/>
    </xf>
    <xf numFmtId="0" fontId="26" fillId="2" borderId="0" xfId="2" applyFont="1" applyFill="1" applyAlignment="1">
      <alignment vertical="center"/>
    </xf>
    <xf numFmtId="0" fontId="26" fillId="2" borderId="12" xfId="2" applyFont="1" applyFill="1" applyBorder="1" applyAlignment="1">
      <alignment horizontal="left" vertical="center" wrapText="1"/>
    </xf>
    <xf numFmtId="0" fontId="26" fillId="2" borderId="38" xfId="2" applyFont="1" applyFill="1" applyBorder="1" applyAlignment="1">
      <alignment horizontal="center" vertical="center" wrapText="1"/>
    </xf>
    <xf numFmtId="0" fontId="32" fillId="2" borderId="0" xfId="2" applyFont="1" applyFill="1" applyAlignment="1">
      <alignment horizontal="center" vertical="center" wrapText="1"/>
    </xf>
    <xf numFmtId="0" fontId="26" fillId="2" borderId="15" xfId="2" applyFont="1" applyFill="1" applyBorder="1" applyAlignment="1">
      <alignment horizontal="left" vertical="center" wrapText="1"/>
    </xf>
    <xf numFmtId="0" fontId="26" fillId="2" borderId="39" xfId="2" applyFont="1" applyFill="1" applyBorder="1" applyAlignment="1">
      <alignment horizontal="center" vertical="center" wrapText="1"/>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center" vertical="center" wrapText="1"/>
    </xf>
    <xf numFmtId="0" fontId="2" fillId="2" borderId="21" xfId="2" applyFont="1" applyFill="1" applyBorder="1" applyAlignment="1">
      <alignment horizontal="left" vertical="center" wrapText="1"/>
    </xf>
    <xf numFmtId="0" fontId="2" fillId="2" borderId="39" xfId="2" applyFont="1" applyFill="1" applyBorder="1" applyAlignment="1">
      <alignment vertical="center" wrapText="1"/>
    </xf>
    <xf numFmtId="0" fontId="2" fillId="2" borderId="40" xfId="2" applyFont="1" applyFill="1" applyBorder="1" applyAlignment="1">
      <alignment horizontal="center" vertical="center" wrapText="1"/>
    </xf>
    <xf numFmtId="0" fontId="6" fillId="2" borderId="16" xfId="2" applyFont="1" applyFill="1" applyBorder="1" applyAlignment="1">
      <alignment vertical="center" wrapText="1"/>
    </xf>
    <xf numFmtId="164" fontId="2" fillId="2" borderId="15" xfId="2" applyNumberFormat="1" applyFont="1" applyFill="1" applyBorder="1" applyAlignment="1">
      <alignment horizontal="right" vertical="center" wrapText="1" indent="2"/>
    </xf>
    <xf numFmtId="164" fontId="2" fillId="2" borderId="17" xfId="2" applyNumberFormat="1" applyFont="1" applyFill="1" applyBorder="1" applyAlignment="1">
      <alignment horizontal="right" vertical="center" wrapText="1" indent="2"/>
    </xf>
    <xf numFmtId="0" fontId="5" fillId="2" borderId="0" xfId="2" applyFont="1" applyFill="1" applyAlignment="1">
      <alignment horizontal="left"/>
    </xf>
    <xf numFmtId="49" fontId="2" fillId="2" borderId="15" xfId="2" applyNumberFormat="1" applyFont="1" applyFill="1" applyBorder="1" applyAlignment="1">
      <alignment horizontal="left" vertical="center" wrapText="1"/>
    </xf>
    <xf numFmtId="49" fontId="2" fillId="2" borderId="16" xfId="2" applyNumberFormat="1" applyFont="1" applyFill="1" applyBorder="1" applyAlignment="1">
      <alignment vertical="center" wrapText="1"/>
    </xf>
    <xf numFmtId="4" fontId="2" fillId="2" borderId="15" xfId="2" applyNumberFormat="1" applyFont="1" applyFill="1" applyBorder="1" applyAlignment="1">
      <alignment horizontal="right" vertical="center" wrapText="1" indent="2"/>
    </xf>
    <xf numFmtId="4" fontId="2" fillId="2" borderId="17" xfId="2" applyNumberFormat="1" applyFont="1" applyFill="1" applyBorder="1" applyAlignment="1">
      <alignment horizontal="right" vertical="center" wrapText="1" indent="2"/>
    </xf>
    <xf numFmtId="164" fontId="6" fillId="2" borderId="41" xfId="2" applyNumberFormat="1" applyFont="1" applyFill="1" applyBorder="1" applyAlignment="1">
      <alignment horizontal="right" vertical="center" wrapText="1" indent="2"/>
    </xf>
    <xf numFmtId="164" fontId="6" fillId="2" borderId="17" xfId="2" applyNumberFormat="1" applyFont="1" applyFill="1" applyBorder="1" applyAlignment="1">
      <alignment horizontal="right" vertical="center" wrapText="1" indent="2"/>
    </xf>
    <xf numFmtId="164" fontId="2" fillId="2" borderId="41" xfId="2" applyNumberFormat="1" applyFont="1" applyFill="1" applyBorder="1" applyAlignment="1">
      <alignment horizontal="right" vertical="center" wrapText="1" indent="2"/>
    </xf>
    <xf numFmtId="0" fontId="2" fillId="2" borderId="15" xfId="2" applyFont="1" applyFill="1" applyBorder="1" applyAlignment="1">
      <alignment vertical="center" wrapText="1"/>
    </xf>
    <xf numFmtId="0" fontId="33" fillId="2" borderId="0" xfId="2" applyFont="1" applyFill="1"/>
    <xf numFmtId="4" fontId="2" fillId="4" borderId="15" xfId="2" applyNumberFormat="1" applyFont="1" applyFill="1" applyBorder="1" applyAlignment="1" applyProtection="1">
      <alignment horizontal="right" vertical="center" wrapText="1" indent="2"/>
      <protection locked="0"/>
    </xf>
    <xf numFmtId="4" fontId="2" fillId="4" borderId="17" xfId="2" applyNumberFormat="1" applyFont="1" applyFill="1" applyBorder="1" applyAlignment="1" applyProtection="1">
      <alignment horizontal="right" vertical="center" wrapText="1" indent="2"/>
      <protection locked="0"/>
    </xf>
    <xf numFmtId="4" fontId="2" fillId="2" borderId="18" xfId="2" applyNumberFormat="1" applyFont="1" applyFill="1" applyBorder="1" applyAlignment="1">
      <alignment horizontal="right" vertical="center" wrapText="1" indent="2"/>
    </xf>
    <xf numFmtId="4" fontId="2" fillId="2" borderId="20" xfId="2" applyNumberFormat="1" applyFont="1" applyFill="1" applyBorder="1" applyAlignment="1">
      <alignment horizontal="right" vertical="center" wrapText="1" indent="2"/>
    </xf>
    <xf numFmtId="0" fontId="34" fillId="2" borderId="0" xfId="2" applyFont="1" applyFill="1" applyAlignment="1">
      <alignment vertical="center" wrapText="1"/>
    </xf>
    <xf numFmtId="0" fontId="26" fillId="2" borderId="26" xfId="2" applyFont="1" applyFill="1" applyBorder="1" applyAlignment="1">
      <alignment horizontal="center" vertical="center" wrapText="1"/>
    </xf>
    <xf numFmtId="0" fontId="26" fillId="2" borderId="30" xfId="2" applyFont="1" applyFill="1" applyBorder="1" applyAlignment="1">
      <alignment horizontal="center" vertical="center" wrapText="1"/>
    </xf>
    <xf numFmtId="0" fontId="26" fillId="2" borderId="42"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20" xfId="2" applyFont="1" applyFill="1" applyBorder="1" applyAlignment="1">
      <alignment horizontal="center" vertical="center" wrapText="1"/>
    </xf>
    <xf numFmtId="0" fontId="2" fillId="2" borderId="26" xfId="2" applyFont="1" applyFill="1" applyBorder="1" applyAlignment="1">
      <alignment horizontal="center" vertical="center" wrapText="1"/>
    </xf>
    <xf numFmtId="0" fontId="2" fillId="2" borderId="38" xfId="2" applyFont="1" applyFill="1" applyBorder="1" applyAlignment="1">
      <alignment horizontal="center" vertical="center" wrapText="1"/>
    </xf>
    <xf numFmtId="0" fontId="2" fillId="2" borderId="43" xfId="2" applyFont="1" applyFill="1" applyBorder="1" applyAlignment="1">
      <alignment horizontal="center" vertical="center" wrapText="1"/>
    </xf>
    <xf numFmtId="49" fontId="2" fillId="2" borderId="12" xfId="2" applyNumberFormat="1" applyFont="1" applyFill="1" applyBorder="1" applyAlignment="1">
      <alignment horizontal="left" vertical="center" wrapText="1"/>
    </xf>
    <xf numFmtId="164" fontId="2" fillId="4" borderId="12" xfId="2" applyNumberFormat="1" applyFont="1" applyFill="1" applyBorder="1" applyAlignment="1" applyProtection="1">
      <alignment horizontal="right" vertical="center" wrapText="1" indent="2"/>
      <protection locked="0"/>
    </xf>
    <xf numFmtId="164" fontId="2" fillId="4" borderId="14" xfId="2" applyNumberFormat="1" applyFont="1" applyFill="1" applyBorder="1" applyAlignment="1" applyProtection="1">
      <alignment horizontal="right" vertical="center" wrapText="1" indent="2"/>
      <protection locked="0"/>
    </xf>
    <xf numFmtId="49" fontId="2" fillId="2" borderId="21" xfId="2" applyNumberFormat="1" applyFont="1" applyFill="1" applyBorder="1" applyAlignment="1">
      <alignment horizontal="left" vertical="center" wrapText="1"/>
    </xf>
    <xf numFmtId="49" fontId="2" fillId="2" borderId="39" xfId="2" applyNumberFormat="1" applyFont="1" applyFill="1" applyBorder="1" applyAlignment="1">
      <alignment horizontal="left" vertical="center" wrapText="1" indent="1"/>
    </xf>
    <xf numFmtId="49" fontId="2" fillId="2" borderId="16" xfId="2" applyNumberFormat="1" applyFont="1" applyFill="1" applyBorder="1" applyAlignment="1">
      <alignment horizontal="left" vertical="center" wrapText="1" indent="1"/>
    </xf>
    <xf numFmtId="49" fontId="2" fillId="2" borderId="18" xfId="2" applyNumberFormat="1" applyFont="1" applyFill="1" applyBorder="1" applyAlignment="1">
      <alignment horizontal="left" vertical="center" wrapText="1"/>
    </xf>
    <xf numFmtId="49" fontId="2" fillId="2" borderId="19" xfId="2" applyNumberFormat="1" applyFont="1" applyFill="1" applyBorder="1" applyAlignment="1">
      <alignment horizontal="left" vertical="center" wrapText="1"/>
    </xf>
    <xf numFmtId="0" fontId="36" fillId="2" borderId="0" xfId="2" applyFont="1" applyFill="1" applyAlignment="1">
      <alignment horizontal="left" vertical="top"/>
    </xf>
    <xf numFmtId="0" fontId="11" fillId="2" borderId="0" xfId="2" applyFont="1" applyFill="1" applyAlignment="1">
      <alignment horizontal="left" vertical="top" wrapText="1"/>
    </xf>
    <xf numFmtId="0" fontId="10" fillId="2" borderId="0" xfId="2" applyFont="1" applyFill="1" applyAlignment="1">
      <alignment horizontal="left" vertical="top"/>
    </xf>
    <xf numFmtId="0" fontId="21" fillId="2" borderId="0" xfId="2" applyFont="1" applyFill="1" applyAlignment="1">
      <alignment horizontal="left" vertical="center" wrapText="1"/>
    </xf>
    <xf numFmtId="0" fontId="6" fillId="2" borderId="0" xfId="2" applyFont="1" applyFill="1" applyAlignment="1">
      <alignment horizontal="left" vertical="top" wrapText="1"/>
    </xf>
    <xf numFmtId="0" fontId="11" fillId="2" borderId="0" xfId="2" applyFont="1" applyFill="1" applyAlignment="1">
      <alignment horizontal="right" vertical="top"/>
    </xf>
    <xf numFmtId="0" fontId="5" fillId="2" borderId="0" xfId="2" applyFont="1" applyFill="1" applyAlignment="1">
      <alignment horizontal="left" vertical="center"/>
    </xf>
    <xf numFmtId="0" fontId="6" fillId="3" borderId="10" xfId="2" applyFont="1" applyFill="1" applyBorder="1" applyAlignment="1">
      <alignment horizontal="left" vertical="center" wrapText="1"/>
    </xf>
    <xf numFmtId="0" fontId="6" fillId="3" borderId="32" xfId="2" applyFont="1" applyFill="1" applyBorder="1" applyAlignment="1">
      <alignment horizontal="left" vertical="center" wrapText="1"/>
    </xf>
    <xf numFmtId="0" fontId="6" fillId="3" borderId="11" xfId="2" applyFont="1" applyFill="1" applyBorder="1" applyAlignment="1">
      <alignment horizontal="left" vertical="center" wrapText="1"/>
    </xf>
    <xf numFmtId="0" fontId="25" fillId="2" borderId="10" xfId="2" applyFont="1" applyFill="1" applyBorder="1" applyAlignment="1">
      <alignment horizontal="center" vertical="center" wrapText="1"/>
    </xf>
    <xf numFmtId="0" fontId="26" fillId="2" borderId="16" xfId="2" applyFont="1" applyFill="1" applyBorder="1" applyAlignment="1" applyProtection="1">
      <alignment horizontal="center" vertical="center" wrapText="1"/>
      <protection locked="0"/>
    </xf>
    <xf numFmtId="0" fontId="26" fillId="2" borderId="17" xfId="2" applyFont="1" applyFill="1" applyBorder="1" applyAlignment="1" applyProtection="1">
      <alignment horizontal="center" vertical="center" wrapText="1"/>
      <protection locked="0"/>
    </xf>
    <xf numFmtId="0" fontId="32" fillId="2" borderId="4" xfId="2" applyFont="1" applyFill="1" applyBorder="1" applyAlignment="1">
      <alignment horizontal="center" vertical="center" wrapText="1"/>
    </xf>
    <xf numFmtId="0" fontId="2" fillId="2" borderId="23" xfId="2" applyFont="1" applyFill="1" applyBorder="1" applyAlignment="1">
      <alignment horizontal="center" vertical="center" wrapText="1"/>
    </xf>
    <xf numFmtId="0" fontId="2" fillId="2" borderId="16" xfId="2" applyFont="1" applyFill="1" applyBorder="1" applyAlignment="1">
      <alignment horizontal="left" vertical="center" wrapText="1"/>
    </xf>
    <xf numFmtId="0" fontId="6" fillId="2" borderId="18" xfId="2" applyFont="1" applyFill="1" applyBorder="1" applyAlignment="1">
      <alignment vertical="center" wrapText="1"/>
    </xf>
    <xf numFmtId="0" fontId="6" fillId="2" borderId="37" xfId="2" applyFont="1" applyFill="1" applyBorder="1" applyAlignment="1">
      <alignment horizontal="left" vertical="center" wrapText="1"/>
    </xf>
    <xf numFmtId="0" fontId="6" fillId="2" borderId="44" xfId="2" applyFont="1" applyFill="1" applyBorder="1" applyAlignment="1">
      <alignment horizontal="left" vertical="center" wrapText="1"/>
    </xf>
    <xf numFmtId="0" fontId="6" fillId="4" borderId="18" xfId="2" applyFont="1" applyFill="1" applyBorder="1" applyAlignment="1" applyProtection="1">
      <alignment horizontal="center" vertical="center" wrapText="1"/>
      <protection locked="0"/>
    </xf>
    <xf numFmtId="0" fontId="6" fillId="4" borderId="20" xfId="2" applyFont="1" applyFill="1" applyBorder="1" applyAlignment="1" applyProtection="1">
      <alignment horizontal="center" vertical="center" wrapText="1"/>
      <protection locked="0"/>
    </xf>
    <xf numFmtId="0" fontId="10" fillId="2" borderId="0" xfId="2" applyFont="1" applyFill="1"/>
    <xf numFmtId="0" fontId="10" fillId="2" borderId="0" xfId="2" applyFont="1" applyFill="1" applyAlignment="1">
      <alignment horizontal="right"/>
    </xf>
    <xf numFmtId="0" fontId="25" fillId="2" borderId="10" xfId="2" applyFont="1" applyFill="1" applyBorder="1" applyAlignment="1">
      <alignment horizontal="center" wrapText="1"/>
    </xf>
    <xf numFmtId="0" fontId="25" fillId="2" borderId="32" xfId="2" applyFont="1" applyFill="1" applyBorder="1" applyAlignment="1">
      <alignment horizontal="center"/>
    </xf>
    <xf numFmtId="0" fontId="25" fillId="2" borderId="11" xfId="2" applyFont="1" applyFill="1" applyBorder="1" applyAlignment="1">
      <alignment horizontal="center"/>
    </xf>
    <xf numFmtId="0" fontId="21" fillId="2" borderId="12" xfId="2" applyFont="1" applyFill="1" applyBorder="1" applyAlignment="1">
      <alignment horizontal="center" vertical="center" wrapText="1"/>
    </xf>
    <xf numFmtId="0" fontId="21" fillId="2" borderId="38" xfId="2" applyFont="1" applyFill="1" applyBorder="1" applyAlignment="1">
      <alignment horizontal="center" vertical="center" wrapText="1"/>
    </xf>
    <xf numFmtId="0" fontId="21" fillId="2" borderId="13" xfId="2" applyFont="1" applyFill="1" applyBorder="1" applyAlignment="1" applyProtection="1">
      <alignment horizontal="center" vertical="center" wrapText="1"/>
      <protection locked="0"/>
    </xf>
    <xf numFmtId="0" fontId="21" fillId="2" borderId="15" xfId="2" applyFont="1" applyFill="1" applyBorder="1" applyAlignment="1">
      <alignment horizontal="center" vertical="center" wrapText="1"/>
    </xf>
    <xf numFmtId="0" fontId="21" fillId="2" borderId="45" xfId="2" applyFont="1" applyFill="1" applyBorder="1" applyAlignment="1">
      <alignment horizontal="center" vertical="center" wrapText="1"/>
    </xf>
    <xf numFmtId="0" fontId="21" fillId="2" borderId="39" xfId="2" applyFont="1" applyFill="1" applyBorder="1" applyAlignment="1">
      <alignment horizontal="center" vertical="center" wrapText="1"/>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2" applyFont="1" applyFill="1" applyBorder="1" applyAlignment="1">
      <alignment horizontal="center" vertical="center" wrapText="1"/>
    </xf>
    <xf numFmtId="0" fontId="37" fillId="2" borderId="0" xfId="2" applyFont="1" applyFill="1" applyAlignment="1">
      <alignment vertical="center"/>
    </xf>
    <xf numFmtId="0" fontId="35" fillId="2" borderId="1" xfId="2" applyFont="1" applyFill="1" applyBorder="1" applyAlignment="1">
      <alignment horizontal="left" vertical="center" wrapText="1"/>
    </xf>
    <xf numFmtId="0" fontId="35" fillId="2" borderId="2" xfId="2" applyFont="1" applyFill="1" applyBorder="1" applyAlignment="1">
      <alignment horizontal="left" vertical="center" wrapText="1"/>
    </xf>
    <xf numFmtId="0" fontId="35" fillId="2" borderId="3" xfId="2" applyFont="1" applyFill="1" applyBorder="1" applyAlignment="1">
      <alignment horizontal="left" vertical="center" wrapText="1"/>
    </xf>
    <xf numFmtId="49" fontId="6" fillId="2" borderId="12" xfId="2" applyNumberFormat="1" applyFont="1" applyFill="1" applyBorder="1" applyAlignment="1">
      <alignment horizontal="left" vertical="center" wrapText="1"/>
    </xf>
    <xf numFmtId="0" fontId="6" fillId="2" borderId="13" xfId="2" applyFont="1" applyFill="1" applyBorder="1" applyAlignment="1">
      <alignment vertical="center" wrapText="1"/>
    </xf>
    <xf numFmtId="0" fontId="6" fillId="2" borderId="35" xfId="2" applyFont="1" applyFill="1" applyBorder="1" applyAlignment="1">
      <alignment horizontal="center" vertical="center" wrapText="1"/>
    </xf>
    <xf numFmtId="49" fontId="6" fillId="2" borderId="15" xfId="2" applyNumberFormat="1" applyFont="1" applyFill="1" applyBorder="1" applyAlignment="1">
      <alignment horizontal="left" vertical="center" wrapText="1"/>
    </xf>
    <xf numFmtId="0" fontId="6" fillId="2" borderId="16" xfId="2" applyFont="1" applyFill="1" applyBorder="1" applyAlignment="1">
      <alignment horizontal="left" vertical="center" wrapText="1"/>
    </xf>
    <xf numFmtId="0" fontId="6" fillId="2" borderId="36" xfId="2" applyFont="1" applyFill="1" applyBorder="1" applyAlignment="1">
      <alignment horizontal="center" vertical="center" wrapText="1"/>
    </xf>
    <xf numFmtId="10" fontId="6" fillId="2" borderId="15" xfId="2" applyNumberFormat="1" applyFont="1" applyFill="1" applyBorder="1" applyAlignment="1">
      <alignment horizontal="center" vertical="center" wrapText="1"/>
    </xf>
    <xf numFmtId="10" fontId="6" fillId="2" borderId="17" xfId="2" applyNumberFormat="1" applyFont="1" applyFill="1" applyBorder="1" applyAlignment="1">
      <alignment horizontal="center" vertical="center" wrapText="1"/>
    </xf>
    <xf numFmtId="0" fontId="6" fillId="2" borderId="16" xfId="2" applyFont="1" applyFill="1" applyBorder="1" applyAlignment="1">
      <alignment wrapText="1"/>
    </xf>
    <xf numFmtId="164" fontId="6" fillId="4" borderId="46" xfId="2" applyNumberFormat="1" applyFont="1" applyFill="1" applyBorder="1" applyAlignment="1" applyProtection="1">
      <alignment horizontal="right" vertical="center" wrapText="1" indent="2"/>
      <protection locked="0"/>
    </xf>
    <xf numFmtId="9" fontId="6" fillId="2" borderId="15" xfId="2" applyNumberFormat="1" applyFont="1" applyFill="1" applyBorder="1" applyAlignment="1">
      <alignment horizontal="center" vertical="center" wrapText="1"/>
    </xf>
    <xf numFmtId="9" fontId="6" fillId="2" borderId="17" xfId="2" applyNumberFormat="1" applyFont="1" applyFill="1" applyBorder="1" applyAlignment="1">
      <alignment horizontal="center" vertical="center" wrapText="1"/>
    </xf>
    <xf numFmtId="49" fontId="6" fillId="2" borderId="18" xfId="2" applyNumberFormat="1" applyFont="1" applyFill="1" applyBorder="1" applyAlignment="1">
      <alignment horizontal="left" vertical="center" wrapText="1"/>
    </xf>
    <xf numFmtId="0" fontId="6" fillId="2" borderId="19" xfId="2" applyFont="1" applyFill="1" applyBorder="1" applyAlignment="1">
      <alignment vertical="center" wrapText="1"/>
    </xf>
    <xf numFmtId="0" fontId="6" fillId="2" borderId="37" xfId="2" applyFont="1" applyFill="1" applyBorder="1" applyAlignment="1">
      <alignment horizontal="center" vertical="center" wrapText="1"/>
    </xf>
    <xf numFmtId="164" fontId="2" fillId="2" borderId="47" xfId="2" applyNumberFormat="1" applyFont="1" applyFill="1" applyBorder="1" applyAlignment="1">
      <alignment horizontal="right" vertical="center" wrapText="1" indent="2"/>
    </xf>
    <xf numFmtId="0" fontId="35" fillId="2" borderId="28" xfId="2" applyFont="1" applyFill="1" applyBorder="1" applyAlignment="1">
      <alignment horizontal="left" vertical="center" wrapText="1"/>
    </xf>
    <xf numFmtId="0" fontId="20" fillId="2" borderId="45" xfId="2" applyFont="1" applyFill="1" applyBorder="1" applyAlignment="1">
      <alignment horizontal="left" vertical="center" wrapText="1"/>
    </xf>
    <xf numFmtId="0" fontId="20" fillId="2" borderId="48" xfId="2" applyFont="1" applyFill="1" applyBorder="1" applyAlignment="1">
      <alignment horizontal="left" vertical="center" wrapText="1"/>
    </xf>
    <xf numFmtId="49" fontId="6" fillId="2" borderId="12" xfId="2" applyNumberFormat="1" applyFont="1" applyFill="1" applyBorder="1" applyAlignment="1">
      <alignment vertical="center" wrapText="1"/>
    </xf>
    <xf numFmtId="49" fontId="6" fillId="2" borderId="15" xfId="2" applyNumberFormat="1" applyFont="1" applyFill="1" applyBorder="1" applyAlignment="1">
      <alignment vertical="center" wrapText="1"/>
    </xf>
    <xf numFmtId="0" fontId="4" fillId="2" borderId="36" xfId="2" applyFont="1" applyFill="1" applyBorder="1" applyAlignment="1">
      <alignment horizontal="center"/>
    </xf>
    <xf numFmtId="2" fontId="2" fillId="2" borderId="15" xfId="2" applyNumberFormat="1" applyFont="1" applyFill="1" applyBorder="1" applyAlignment="1">
      <alignment horizontal="center" vertical="center" wrapText="1"/>
    </xf>
    <xf numFmtId="2" fontId="2" fillId="2" borderId="17" xfId="2" applyNumberFormat="1" applyFont="1" applyFill="1" applyBorder="1" applyAlignment="1">
      <alignment horizontal="center" vertical="center" wrapText="1"/>
    </xf>
    <xf numFmtId="49" fontId="6" fillId="2" borderId="18" xfId="2" applyNumberFormat="1" applyFont="1" applyFill="1" applyBorder="1" applyAlignment="1">
      <alignment vertical="center" wrapText="1"/>
    </xf>
    <xf numFmtId="0" fontId="6" fillId="2" borderId="12" xfId="2" applyFont="1" applyFill="1" applyBorder="1" applyAlignment="1">
      <alignment horizontal="left" vertical="center" wrapText="1"/>
    </xf>
    <xf numFmtId="0" fontId="6" fillId="2" borderId="14" xfId="2" applyFont="1" applyFill="1" applyBorder="1" applyAlignment="1">
      <alignment horizontal="center" vertical="center" wrapText="1"/>
    </xf>
    <xf numFmtId="164" fontId="6" fillId="2" borderId="49" xfId="2" applyNumberFormat="1" applyFont="1" applyFill="1" applyBorder="1" applyAlignment="1">
      <alignment horizontal="right" vertical="center" wrapText="1" indent="2"/>
    </xf>
    <xf numFmtId="164" fontId="6" fillId="2" borderId="14" xfId="2" applyNumberFormat="1" applyFont="1" applyFill="1" applyBorder="1" applyAlignment="1">
      <alignment horizontal="right" vertical="center" wrapText="1" indent="2"/>
    </xf>
    <xf numFmtId="0" fontId="6" fillId="2" borderId="19" xfId="2" applyFont="1" applyFill="1" applyBorder="1"/>
    <xf numFmtId="0" fontId="36" fillId="2" borderId="0" xfId="2" applyFont="1" applyFill="1"/>
    <xf numFmtId="0" fontId="6" fillId="3" borderId="10" xfId="2" applyFont="1" applyFill="1" applyBorder="1" applyAlignment="1">
      <alignment horizontal="justify" vertical="center" wrapText="1"/>
    </xf>
    <xf numFmtId="0" fontId="6" fillId="3" borderId="32" xfId="2" applyFont="1" applyFill="1" applyBorder="1" applyAlignment="1">
      <alignment horizontal="justify" vertical="center" wrapText="1"/>
    </xf>
    <xf numFmtId="0" fontId="6" fillId="3" borderId="11" xfId="2" applyFont="1" applyFill="1" applyBorder="1" applyAlignment="1">
      <alignment horizontal="justify" vertical="center" wrapText="1"/>
    </xf>
    <xf numFmtId="0" fontId="21" fillId="2" borderId="26" xfId="2" applyFont="1" applyFill="1" applyBorder="1" applyAlignment="1">
      <alignment horizontal="center" vertical="center" wrapText="1"/>
    </xf>
    <xf numFmtId="0" fontId="21" fillId="2" borderId="28" xfId="2" applyFont="1" applyFill="1" applyBorder="1" applyAlignment="1">
      <alignment horizontal="center" vertical="center" wrapText="1"/>
    </xf>
    <xf numFmtId="0" fontId="21" fillId="2" borderId="21" xfId="2" applyFont="1" applyFill="1" applyBorder="1" applyAlignment="1">
      <alignment horizontal="center" vertical="center" wrapText="1"/>
    </xf>
    <xf numFmtId="0" fontId="6" fillId="2" borderId="35" xfId="2" applyFont="1" applyFill="1" applyBorder="1" applyAlignment="1">
      <alignment vertical="center" wrapText="1"/>
    </xf>
    <xf numFmtId="0" fontId="6" fillId="2" borderId="36" xfId="2" applyFont="1" applyFill="1" applyBorder="1" applyAlignment="1">
      <alignment vertical="center" wrapText="1"/>
    </xf>
    <xf numFmtId="0" fontId="6" fillId="2" borderId="36" xfId="2" applyFont="1" applyFill="1" applyBorder="1" applyAlignment="1">
      <alignment horizontal="center" vertical="center"/>
    </xf>
    <xf numFmtId="10" fontId="6" fillId="2" borderId="15" xfId="2" applyNumberFormat="1" applyFont="1" applyFill="1" applyBorder="1" applyAlignment="1">
      <alignment horizontal="center" vertical="center"/>
    </xf>
    <xf numFmtId="10" fontId="6" fillId="2" borderId="17" xfId="2" applyNumberFormat="1" applyFont="1" applyFill="1" applyBorder="1" applyAlignment="1">
      <alignment horizontal="center" vertical="center"/>
    </xf>
    <xf numFmtId="164" fontId="6" fillId="2" borderId="15" xfId="2" applyNumberFormat="1" applyFont="1" applyFill="1" applyBorder="1" applyAlignment="1">
      <alignment horizontal="right" vertical="center" wrapText="1" indent="2"/>
    </xf>
    <xf numFmtId="0" fontId="6" fillId="2" borderId="0" xfId="2" applyFont="1" applyFill="1" applyAlignment="1">
      <alignment horizontal="left" vertical="center"/>
    </xf>
    <xf numFmtId="0" fontId="6" fillId="2" borderId="37" xfId="2" applyFont="1" applyFill="1" applyBorder="1" applyAlignment="1">
      <alignment vertical="center" wrapText="1"/>
    </xf>
    <xf numFmtId="0" fontId="6" fillId="2" borderId="37" xfId="2" applyFont="1" applyFill="1" applyBorder="1" applyAlignment="1">
      <alignment horizontal="center" vertical="center"/>
    </xf>
    <xf numFmtId="164" fontId="6" fillId="2" borderId="47" xfId="2" applyNumberFormat="1" applyFont="1" applyFill="1" applyBorder="1" applyAlignment="1">
      <alignment horizontal="right" vertical="center" wrapText="1" indent="2"/>
    </xf>
    <xf numFmtId="164" fontId="6" fillId="2" borderId="20" xfId="2" applyNumberFormat="1" applyFont="1" applyFill="1" applyBorder="1" applyAlignment="1">
      <alignment horizontal="right" vertical="center" wrapText="1" indent="2"/>
    </xf>
    <xf numFmtId="0" fontId="22" fillId="2" borderId="0" xfId="1" applyFont="1" applyFill="1" applyAlignment="1">
      <alignment vertical="center"/>
    </xf>
    <xf numFmtId="164" fontId="6" fillId="4" borderId="12" xfId="2" applyNumberFormat="1" applyFont="1" applyFill="1" applyBorder="1" applyAlignment="1" applyProtection="1">
      <alignment horizontal="right" vertical="center" indent="2"/>
      <protection locked="0"/>
    </xf>
    <xf numFmtId="164" fontId="6" fillId="4" borderId="14" xfId="2" applyNumberFormat="1" applyFont="1" applyFill="1" applyBorder="1" applyAlignment="1" applyProtection="1">
      <alignment horizontal="right" vertical="center" indent="2"/>
      <protection locked="0"/>
    </xf>
    <xf numFmtId="2" fontId="2" fillId="2" borderId="15" xfId="2" applyNumberFormat="1" applyFont="1" applyFill="1" applyBorder="1" applyAlignment="1">
      <alignment horizontal="center" vertical="center"/>
    </xf>
    <xf numFmtId="2" fontId="2" fillId="2" borderId="17" xfId="2" applyNumberFormat="1" applyFont="1" applyFill="1" applyBorder="1" applyAlignment="1">
      <alignment horizontal="center" vertical="center"/>
    </xf>
    <xf numFmtId="164" fontId="6" fillId="2" borderId="18" xfId="2" applyNumberFormat="1" applyFont="1" applyFill="1" applyBorder="1" applyAlignment="1">
      <alignment horizontal="right" vertical="center" wrapText="1" indent="2"/>
    </xf>
    <xf numFmtId="0" fontId="6" fillId="2" borderId="35" xfId="2" applyFont="1" applyFill="1" applyBorder="1" applyAlignment="1">
      <alignment horizontal="center" vertical="center"/>
    </xf>
    <xf numFmtId="164" fontId="2" fillId="2" borderId="49" xfId="2" applyNumberFormat="1" applyFont="1" applyFill="1" applyBorder="1" applyAlignment="1">
      <alignment horizontal="right" vertical="center" wrapText="1" indent="2"/>
    </xf>
    <xf numFmtId="0" fontId="26" fillId="2" borderId="0" xfId="2" applyFont="1" applyFill="1" applyAlignment="1">
      <alignment horizontal="left" vertical="center"/>
    </xf>
    <xf numFmtId="0" fontId="21" fillId="2" borderId="0" xfId="2" applyFont="1" applyFill="1" applyAlignment="1">
      <alignment horizontal="left" vertical="center" wrapText="1"/>
    </xf>
    <xf numFmtId="0" fontId="6" fillId="4" borderId="49" xfId="2" applyFont="1" applyFill="1" applyBorder="1" applyAlignment="1" applyProtection="1">
      <alignment horizontal="left"/>
      <protection locked="0"/>
    </xf>
    <xf numFmtId="0" fontId="6" fillId="4" borderId="50" xfId="2" applyFont="1" applyFill="1" applyBorder="1" applyAlignment="1" applyProtection="1">
      <alignment horizontal="left"/>
      <protection locked="0"/>
    </xf>
    <xf numFmtId="0" fontId="6" fillId="4" borderId="51" xfId="2" applyFont="1" applyFill="1" applyBorder="1" applyAlignment="1" applyProtection="1">
      <alignment horizontal="left"/>
      <protection locked="0"/>
    </xf>
    <xf numFmtId="0" fontId="6" fillId="2" borderId="0" xfId="2" applyFont="1" applyFill="1" applyAlignment="1">
      <alignment horizontal="left"/>
    </xf>
    <xf numFmtId="166" fontId="6" fillId="4" borderId="41" xfId="2" applyNumberFormat="1" applyFont="1" applyFill="1" applyBorder="1" applyAlignment="1" applyProtection="1">
      <alignment horizontal="left"/>
      <protection locked="0"/>
    </xf>
    <xf numFmtId="166" fontId="6" fillId="4" borderId="52" xfId="2" applyNumberFormat="1" applyFont="1" applyFill="1" applyBorder="1" applyAlignment="1" applyProtection="1">
      <alignment horizontal="left"/>
      <protection locked="0"/>
    </xf>
    <xf numFmtId="166" fontId="6" fillId="4" borderId="46" xfId="2" applyNumberFormat="1" applyFont="1" applyFill="1" applyBorder="1" applyAlignment="1" applyProtection="1">
      <alignment horizontal="left"/>
      <protection locked="0"/>
    </xf>
    <xf numFmtId="0" fontId="2" fillId="2" borderId="0" xfId="2" applyFont="1" applyFill="1" applyAlignment="1">
      <alignment horizontal="left" vertical="center"/>
    </xf>
    <xf numFmtId="0" fontId="6" fillId="4" borderId="41" xfId="2" applyFont="1" applyFill="1" applyBorder="1" applyAlignment="1" applyProtection="1">
      <alignment horizontal="left"/>
      <protection locked="0"/>
    </xf>
    <xf numFmtId="0" fontId="6" fillId="4" borderId="52" xfId="2" applyFont="1" applyFill="1" applyBorder="1" applyAlignment="1" applyProtection="1">
      <alignment horizontal="left"/>
      <protection locked="0"/>
    </xf>
    <xf numFmtId="0" fontId="6" fillId="4" borderId="46" xfId="2" applyFont="1" applyFill="1" applyBorder="1" applyAlignment="1" applyProtection="1">
      <alignment horizontal="left"/>
      <protection locked="0"/>
    </xf>
    <xf numFmtId="14" fontId="6" fillId="4" borderId="47" xfId="2" applyNumberFormat="1" applyFont="1" applyFill="1" applyBorder="1" applyAlignment="1" applyProtection="1">
      <alignment horizontal="left"/>
      <protection locked="0"/>
    </xf>
    <xf numFmtId="14" fontId="6" fillId="4" borderId="44" xfId="2" applyNumberFormat="1" applyFont="1" applyFill="1" applyBorder="1" applyAlignment="1" applyProtection="1">
      <alignment horizontal="left"/>
      <protection locked="0"/>
    </xf>
    <xf numFmtId="14" fontId="6" fillId="4" borderId="53" xfId="2" applyNumberFormat="1" applyFont="1" applyFill="1" applyBorder="1" applyAlignment="1" applyProtection="1">
      <alignment horizontal="left"/>
      <protection locked="0"/>
    </xf>
  </cellXfs>
  <cellStyles count="3">
    <cellStyle name="Hypertextový odkaz" xfId="1" builtinId="8"/>
    <cellStyle name="Normal" xfId="2" xr:uid="{DBCB7BC9-0380-41D3-BA59-FA37C177A184}"/>
    <cellStyle name="Normální" xfId="0" builtinId="0"/>
  </cellStyles>
  <dxfs count="45">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zivatel\Desktop\obecn&#237;%20vodovod%20od%202014\2023\2022-10-21_2023-Kalkulace-VODA.xlsx" TargetMode="External"/><Relationship Id="rId1" Type="http://schemas.openxmlformats.org/officeDocument/2006/relationships/externalLinkPath" Target="2022-10-21_2023-Kalkulace-VO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dentifikace"/>
      <sheetName val="Plánová kalkulace"/>
      <sheetName val="Aktualizace - Plánová kalkulace"/>
      <sheetName val="Vyrovnávací kalkulace"/>
      <sheetName val="Vysvětlivky"/>
    </sheetNames>
    <sheetDataSet>
      <sheetData sheetId="0">
        <row r="21">
          <cell r="D21" t="str">
            <v>ano</v>
          </cell>
          <cell r="N21" t="str">
            <v>Prosím vyberte</v>
          </cell>
        </row>
        <row r="25">
          <cell r="D25" t="str">
            <v>obec Kvítkovice</v>
          </cell>
          <cell r="F25">
            <v>581593</v>
          </cell>
        </row>
        <row r="28">
          <cell r="D28" t="str">
            <v>obec Kvítkovice</v>
          </cell>
          <cell r="F28">
            <v>581593</v>
          </cell>
        </row>
        <row r="31">
          <cell r="D31" t="str">
            <v>obec Kvítkovice</v>
          </cell>
          <cell r="F31">
            <v>581593</v>
          </cell>
          <cell r="I31" t="str">
            <v>3102-684015-00581593-1/1</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AB9B-0AA6-450B-8D73-D77B879F9590}">
  <dimension ref="A1:H194"/>
  <sheetViews>
    <sheetView tabSelected="1" topLeftCell="A101" workbookViewId="0">
      <selection activeCell="A187" sqref="A187:XFD188"/>
    </sheetView>
  </sheetViews>
  <sheetFormatPr defaultRowHeight="15" x14ac:dyDescent="0.25"/>
  <cols>
    <col min="1" max="1" width="5.140625" customWidth="1"/>
    <col min="2" max="2" width="5.5703125" customWidth="1"/>
    <col min="3" max="3" width="38.5703125" customWidth="1"/>
    <col min="4" max="4" width="14.5703125" customWidth="1"/>
    <col min="5" max="5" width="17.7109375" customWidth="1"/>
    <col min="6" max="6" width="12.5703125" customWidth="1"/>
    <col min="7" max="7" width="10.7109375" customWidth="1"/>
    <col min="8" max="8" width="6.42578125" customWidth="1"/>
  </cols>
  <sheetData>
    <row r="1" spans="1:8" ht="16.5" x14ac:dyDescent="0.3">
      <c r="A1" s="1"/>
      <c r="B1" s="2"/>
      <c r="C1" s="1"/>
      <c r="D1" s="1"/>
      <c r="E1" s="1"/>
      <c r="F1" s="1"/>
      <c r="G1" s="3"/>
      <c r="H1" s="4"/>
    </row>
    <row r="2" spans="1:8" ht="16.5" x14ac:dyDescent="0.3">
      <c r="A2" s="1"/>
      <c r="B2" s="2"/>
      <c r="C2" s="1"/>
      <c r="D2" s="1"/>
      <c r="E2" s="1"/>
      <c r="F2" s="1"/>
      <c r="G2" s="3"/>
      <c r="H2" s="5"/>
    </row>
    <row r="3" spans="1:8" ht="17.25" thickBot="1" x14ac:dyDescent="0.35">
      <c r="A3" s="1"/>
      <c r="B3" s="2"/>
      <c r="C3" s="1"/>
      <c r="D3" s="1"/>
      <c r="E3" s="1"/>
      <c r="F3" s="1"/>
      <c r="G3" s="3"/>
      <c r="H3" s="5"/>
    </row>
    <row r="4" spans="1:8" ht="17.25" x14ac:dyDescent="0.3">
      <c r="A4" s="1"/>
      <c r="B4" s="6" t="s">
        <v>0</v>
      </c>
      <c r="C4" s="7"/>
      <c r="D4" s="7"/>
      <c r="E4" s="7"/>
      <c r="F4" s="8"/>
      <c r="G4" s="3"/>
      <c r="H4" s="5"/>
    </row>
    <row r="5" spans="1:8" ht="16.5" x14ac:dyDescent="0.3">
      <c r="A5" s="1"/>
      <c r="B5" s="9" t="s">
        <v>1</v>
      </c>
      <c r="C5" s="10"/>
      <c r="D5" s="10"/>
      <c r="E5" s="10"/>
      <c r="F5" s="11"/>
      <c r="G5" s="12"/>
      <c r="H5" s="13"/>
    </row>
    <row r="6" spans="1:8" ht="16.5" x14ac:dyDescent="0.3">
      <c r="A6" s="1"/>
      <c r="B6" s="14" t="s">
        <v>2</v>
      </c>
      <c r="C6" s="15"/>
      <c r="D6" s="15"/>
      <c r="E6" s="15"/>
      <c r="F6" s="16"/>
      <c r="G6" s="17"/>
      <c r="H6" s="18"/>
    </row>
    <row r="7" spans="1:8" ht="16.5" x14ac:dyDescent="0.3">
      <c r="A7" s="1"/>
      <c r="B7" s="19" t="s">
        <v>3</v>
      </c>
      <c r="C7" s="20"/>
      <c r="D7" s="20"/>
      <c r="E7" s="20"/>
      <c r="F7" s="21"/>
      <c r="G7" s="3"/>
      <c r="H7" s="5"/>
    </row>
    <row r="8" spans="1:8" ht="16.5" x14ac:dyDescent="0.3">
      <c r="A8" s="1"/>
      <c r="B8" s="19" t="s">
        <v>4</v>
      </c>
      <c r="C8" s="20"/>
      <c r="D8" s="20"/>
      <c r="E8" s="20"/>
      <c r="F8" s="21"/>
      <c r="G8" s="3"/>
      <c r="H8" s="5"/>
    </row>
    <row r="9" spans="1:8" ht="16.5" x14ac:dyDescent="0.3">
      <c r="A9" s="1"/>
      <c r="B9" s="19" t="s">
        <v>5</v>
      </c>
      <c r="C9" s="20"/>
      <c r="D9" s="20"/>
      <c r="E9" s="20"/>
      <c r="F9" s="21"/>
      <c r="G9" s="3"/>
      <c r="H9" s="5"/>
    </row>
    <row r="10" spans="1:8" ht="16.5" x14ac:dyDescent="0.3">
      <c r="A10" s="1"/>
      <c r="B10" s="19" t="s">
        <v>6</v>
      </c>
      <c r="C10" s="20"/>
      <c r="D10" s="20"/>
      <c r="E10" s="20"/>
      <c r="F10" s="21"/>
      <c r="G10" s="12"/>
      <c r="H10" s="5"/>
    </row>
    <row r="11" spans="1:8" ht="16.5" x14ac:dyDescent="0.3">
      <c r="A11" s="1"/>
      <c r="B11" s="19" t="s">
        <v>7</v>
      </c>
      <c r="C11" s="20"/>
      <c r="D11" s="20"/>
      <c r="E11" s="20"/>
      <c r="F11" s="21"/>
      <c r="G11" s="3"/>
      <c r="H11" s="5"/>
    </row>
    <row r="12" spans="1:8" ht="17.25" thickBot="1" x14ac:dyDescent="0.35">
      <c r="A12" s="1"/>
      <c r="B12" s="22" t="s">
        <v>8</v>
      </c>
      <c r="C12" s="23"/>
      <c r="D12" s="23"/>
      <c r="E12" s="23"/>
      <c r="F12" s="24"/>
      <c r="G12" s="17"/>
      <c r="H12" s="18"/>
    </row>
    <row r="13" spans="1:8" ht="16.5" x14ac:dyDescent="0.3">
      <c r="A13" s="1"/>
      <c r="B13" s="1"/>
      <c r="C13" s="25"/>
      <c r="D13" s="25"/>
      <c r="E13" s="25"/>
      <c r="F13" s="25"/>
      <c r="G13" s="17"/>
      <c r="H13" s="18"/>
    </row>
    <row r="14" spans="1:8" ht="17.25" thickBot="1" x14ac:dyDescent="0.35">
      <c r="A14" s="1"/>
      <c r="B14" s="26" t="s">
        <v>9</v>
      </c>
      <c r="C14" s="1"/>
      <c r="D14" s="1"/>
      <c r="E14" s="1"/>
      <c r="F14" s="27"/>
      <c r="G14" s="3"/>
      <c r="H14" s="5"/>
    </row>
    <row r="15" spans="1:8" ht="17.25" thickBot="1" x14ac:dyDescent="0.35">
      <c r="A15" s="1"/>
      <c r="B15" s="28"/>
      <c r="C15" s="1" t="s">
        <v>10</v>
      </c>
      <c r="D15" s="1"/>
      <c r="E15" s="1"/>
      <c r="F15" s="1"/>
      <c r="G15" s="3"/>
      <c r="H15" s="5"/>
    </row>
    <row r="16" spans="1:8" ht="17.25" thickBot="1" x14ac:dyDescent="0.35">
      <c r="A16" s="1"/>
      <c r="B16" s="29"/>
      <c r="C16" s="1" t="s">
        <v>11</v>
      </c>
      <c r="D16" s="30"/>
      <c r="E16" s="1"/>
      <c r="F16" s="31"/>
      <c r="G16" s="3"/>
      <c r="H16" s="5"/>
    </row>
    <row r="17" spans="1:8" ht="17.25" thickBot="1" x14ac:dyDescent="0.35">
      <c r="A17" s="1"/>
      <c r="B17" s="32"/>
      <c r="C17" s="1"/>
      <c r="D17" s="30"/>
      <c r="E17" s="1"/>
      <c r="F17" s="31" t="s">
        <v>12</v>
      </c>
      <c r="G17" s="3"/>
      <c r="H17" s="5"/>
    </row>
    <row r="18" spans="1:8" ht="26.25" thickBot="1" x14ac:dyDescent="0.35">
      <c r="A18" s="1"/>
      <c r="B18" s="33" t="s">
        <v>13</v>
      </c>
      <c r="C18" s="34"/>
      <c r="D18" s="34"/>
      <c r="E18" s="34"/>
      <c r="F18" s="35"/>
      <c r="G18" s="3"/>
      <c r="H18" s="5"/>
    </row>
    <row r="19" spans="1:8" ht="30.75" customHeight="1" thickBot="1" x14ac:dyDescent="0.35">
      <c r="A19" s="1"/>
      <c r="B19" s="36"/>
      <c r="C19" s="37" t="s">
        <v>14</v>
      </c>
      <c r="D19" s="38" t="s">
        <v>248</v>
      </c>
      <c r="E19" s="39"/>
      <c r="F19" s="40"/>
      <c r="G19" s="12"/>
      <c r="H19" s="5"/>
    </row>
    <row r="20" spans="1:8" ht="26.25" thickBot="1" x14ac:dyDescent="0.35">
      <c r="A20" s="1"/>
      <c r="B20" s="41"/>
      <c r="C20" s="42"/>
      <c r="D20" s="43"/>
      <c r="E20" s="44"/>
      <c r="F20" s="45"/>
      <c r="G20" s="3"/>
      <c r="H20" s="5"/>
    </row>
    <row r="21" spans="1:8" ht="16.5" x14ac:dyDescent="0.3">
      <c r="A21" s="1"/>
      <c r="B21" s="46"/>
      <c r="C21" s="46"/>
      <c r="D21" s="46"/>
      <c r="E21" s="46"/>
      <c r="F21" s="46"/>
      <c r="G21" s="3"/>
      <c r="H21" s="5"/>
    </row>
    <row r="22" spans="1:8" ht="17.25" thickBot="1" x14ac:dyDescent="0.35">
      <c r="A22" s="1"/>
      <c r="B22" s="47" t="s">
        <v>15</v>
      </c>
      <c r="C22" s="1"/>
      <c r="D22" s="1"/>
      <c r="E22" s="1"/>
      <c r="F22" s="1"/>
      <c r="G22" s="3"/>
      <c r="H22" s="5"/>
    </row>
    <row r="23" spans="1:8" ht="24" customHeight="1" x14ac:dyDescent="0.3">
      <c r="A23" s="1"/>
      <c r="B23" s="48" t="s">
        <v>16</v>
      </c>
      <c r="C23" s="49" t="s">
        <v>17</v>
      </c>
      <c r="D23" s="50" t="str">
        <f>+IF(AND(ISBLANK([1]Identifikace!D25),ISBLANK([1]Identifikace!N25)),"Vyplňte, prosím, údaje v listu Identifikace.",IF([1]Identifikace!D25=[1]Identifikace!N25,[1]Identifikace!D25,IF(AND(ISBLANK([1]Identifikace!D25),[1]Identifikace!N25&lt;&gt;0),[1]Identifikace!N25,IF(AND([1]Identifikace!D25&lt;&gt;0,[1]Identifikace!N25&lt;&gt;0),"viz list Identifikace",[1]Identifikace!D25))))</f>
        <v>obec Kvítkovice</v>
      </c>
      <c r="E23" s="51"/>
      <c r="F23" s="52"/>
      <c r="G23" s="53" t="s">
        <v>18</v>
      </c>
      <c r="H23" s="5"/>
    </row>
    <row r="24" spans="1:8" ht="21.75" customHeight="1" x14ac:dyDescent="0.3">
      <c r="A24" s="1"/>
      <c r="B24" s="48"/>
      <c r="C24" s="49" t="s">
        <v>19</v>
      </c>
      <c r="D24" s="54">
        <f>+IF(AND(ISBLANK([1]Identifikace!F25),ISBLANK([1]Identifikace!P25)),"Vyplňte, prosím, údaje v listu Identifikace.",IF([1]Identifikace!F25=[1]Identifikace!P25,[1]Identifikace!F25,IF(AND(ISBLANK([1]Identifikace!F25),[1]Identifikace!P25&lt;&gt;0),[1]Identifikace!P25,IF(AND([1]Identifikace!F25&lt;&gt;0,[1]Identifikace!P25&lt;&gt;0),"viz list Identifikace",[1]Identifikace!F25))))</f>
        <v>581593</v>
      </c>
      <c r="E24" s="55"/>
      <c r="F24" s="56"/>
      <c r="G24" s="53" t="s">
        <v>18</v>
      </c>
      <c r="H24" s="5"/>
    </row>
    <row r="25" spans="1:8" ht="16.5" customHeight="1" x14ac:dyDescent="0.3">
      <c r="A25" s="1"/>
      <c r="B25" s="48" t="s">
        <v>20</v>
      </c>
      <c r="C25" s="49" t="s">
        <v>21</v>
      </c>
      <c r="D25" s="54" t="str">
        <f>+IF(AND(ISBLANK([1]Identifikace!D28),ISBLANK([1]Identifikace!N28)),"Vyplňte, prosím, údaje v listu Identifikace.",IF([1]Identifikace!D28=[1]Identifikace!N28,[1]Identifikace!D28,IF(AND(ISBLANK([1]Identifikace!D28),[1]Identifikace!N28&lt;&gt;0),[1]Identifikace!N28,IF(AND([1]Identifikace!D28&lt;&gt;0,[1]Identifikace!N28&lt;&gt;0),"viz list Identifikace",[1]Identifikace!D28))))</f>
        <v>obec Kvítkovice</v>
      </c>
      <c r="E25" s="55"/>
      <c r="F25" s="56"/>
      <c r="G25" s="53" t="s">
        <v>18</v>
      </c>
      <c r="H25" s="5"/>
    </row>
    <row r="26" spans="1:8" ht="15" customHeight="1" x14ac:dyDescent="0.3">
      <c r="A26" s="1"/>
      <c r="B26" s="48"/>
      <c r="C26" s="49" t="s">
        <v>22</v>
      </c>
      <c r="D26" s="54">
        <f>+IF(AND(ISBLANK([1]Identifikace!F28),ISBLANK([1]Identifikace!P28)),"Vyplňte, prosím, údaje v listu Identifikace.",IF([1]Identifikace!F28=[1]Identifikace!P28,[1]Identifikace!F28,IF(AND(ISBLANK([1]Identifikace!F28),[1]Identifikace!P28&lt;&gt;0),[1]Identifikace!P28,IF(AND([1]Identifikace!F28&lt;&gt;0,[1]Identifikace!P28&lt;&gt;0),"viz list Identifikace",[1]Identifikace!F28))))</f>
        <v>581593</v>
      </c>
      <c r="E26" s="55"/>
      <c r="F26" s="56"/>
      <c r="G26" s="53" t="s">
        <v>18</v>
      </c>
      <c r="H26" s="5"/>
    </row>
    <row r="27" spans="1:8" ht="15.75" customHeight="1" x14ac:dyDescent="0.3">
      <c r="A27" s="1"/>
      <c r="B27" s="48" t="s">
        <v>23</v>
      </c>
      <c r="C27" s="49" t="s">
        <v>24</v>
      </c>
      <c r="D27" s="57" t="str">
        <f>+IF(AND(ISBLANK([1]Identifikace!D31),ISBLANK([1]Identifikace!N31)),"Vyplňte, prosím, údaje v listu Identifikace.","viz list Identifikace")</f>
        <v>viz list Identifikace</v>
      </c>
      <c r="E27" s="58"/>
      <c r="F27" s="59"/>
      <c r="G27" s="53" t="s">
        <v>18</v>
      </c>
      <c r="H27" s="5"/>
    </row>
    <row r="28" spans="1:8" ht="15.75" customHeight="1" x14ac:dyDescent="0.3">
      <c r="A28" s="1"/>
      <c r="B28" s="48"/>
      <c r="C28" s="49" t="s">
        <v>25</v>
      </c>
      <c r="D28" s="60" t="str">
        <f>+IF(AND(ISBLANK([1]Identifikace!F31),ISBLANK([1]Identifikace!P31)),"Vyplňte, prosím, údaje v listu Identifikace.","viz list Identifikace")</f>
        <v>viz list Identifikace</v>
      </c>
      <c r="E28" s="61"/>
      <c r="F28" s="62"/>
      <c r="G28" s="53" t="s">
        <v>18</v>
      </c>
      <c r="H28" s="5"/>
    </row>
    <row r="29" spans="1:8" ht="15.75" customHeight="1" x14ac:dyDescent="0.3">
      <c r="A29" s="1"/>
      <c r="B29" s="63" t="s">
        <v>26</v>
      </c>
      <c r="C29" s="49" t="s">
        <v>27</v>
      </c>
      <c r="D29" s="64" t="s">
        <v>28</v>
      </c>
      <c r="E29" s="65"/>
      <c r="F29" s="66"/>
      <c r="G29" s="53" t="s">
        <v>18</v>
      </c>
      <c r="H29" s="5"/>
    </row>
    <row r="30" spans="1:8" ht="15.75" customHeight="1" thickBot="1" x14ac:dyDescent="0.35">
      <c r="A30" s="1"/>
      <c r="B30" s="63" t="s">
        <v>29</v>
      </c>
      <c r="C30" s="49" t="s">
        <v>30</v>
      </c>
      <c r="D30" s="67"/>
      <c r="E30" s="68"/>
      <c r="F30" s="69"/>
      <c r="G30" s="53" t="s">
        <v>18</v>
      </c>
      <c r="H30" s="5"/>
    </row>
    <row r="31" spans="1:8" ht="17.25" thickBot="1" x14ac:dyDescent="0.35">
      <c r="A31" s="1"/>
      <c r="B31" s="1"/>
      <c r="C31" s="1"/>
      <c r="D31" s="1"/>
      <c r="E31" s="1"/>
      <c r="F31" s="1"/>
      <c r="G31" s="3"/>
      <c r="H31" s="5"/>
    </row>
    <row r="32" spans="1:8" ht="25.5" customHeight="1" x14ac:dyDescent="0.3">
      <c r="A32" s="1"/>
      <c r="B32" s="63"/>
      <c r="C32" s="70"/>
      <c r="D32" s="71"/>
      <c r="E32" s="72" t="s">
        <v>31</v>
      </c>
      <c r="F32" s="73" t="s">
        <v>32</v>
      </c>
      <c r="G32" s="3"/>
      <c r="H32" s="5"/>
    </row>
    <row r="33" spans="1:8" ht="22.5" customHeight="1" x14ac:dyDescent="0.3">
      <c r="A33" s="1"/>
      <c r="B33" s="63" t="s">
        <v>33</v>
      </c>
      <c r="C33" s="49" t="s">
        <v>34</v>
      </c>
      <c r="D33" s="71"/>
      <c r="E33" s="74" t="str">
        <f>+IF(ISBLANK([1]Identifikace!I31),"Vyplňte, prosím, v listu Identifikace","viz list Identifikace")</f>
        <v>viz list Identifikace</v>
      </c>
      <c r="F33" s="75" t="str">
        <f>+IF(ISBLANK([1]Identifikace!S31),"Vyplňte, prosím, v listu Identifikace","viz list Identifikace")</f>
        <v>Vyplňte, prosím, v listu Identifikace</v>
      </c>
      <c r="G33" s="53" t="s">
        <v>18</v>
      </c>
      <c r="H33" s="5"/>
    </row>
    <row r="34" spans="1:8" ht="16.5" x14ac:dyDescent="0.3">
      <c r="A34" s="1"/>
      <c r="B34" s="63" t="s">
        <v>35</v>
      </c>
      <c r="C34" s="76" t="s">
        <v>36</v>
      </c>
      <c r="D34" s="76"/>
      <c r="E34" s="77">
        <v>0.03</v>
      </c>
      <c r="F34" s="78"/>
      <c r="G34" s="53" t="s">
        <v>18</v>
      </c>
      <c r="H34" s="5"/>
    </row>
    <row r="35" spans="1:8" ht="16.5" x14ac:dyDescent="0.3">
      <c r="A35" s="1"/>
      <c r="B35" s="63" t="s">
        <v>37</v>
      </c>
      <c r="C35" s="76" t="s">
        <v>38</v>
      </c>
      <c r="D35" s="76"/>
      <c r="E35" s="79">
        <v>0.03</v>
      </c>
      <c r="F35" s="80"/>
      <c r="G35" s="53" t="s">
        <v>18</v>
      </c>
      <c r="H35" s="5"/>
    </row>
    <row r="36" spans="1:8" ht="17.25" thickBot="1" x14ac:dyDescent="0.35">
      <c r="A36" s="1"/>
      <c r="B36" s="63" t="s">
        <v>39</v>
      </c>
      <c r="C36" s="76" t="s">
        <v>40</v>
      </c>
      <c r="D36" s="76"/>
      <c r="E36" s="81">
        <v>7.4669999999999996</v>
      </c>
      <c r="F36" s="82"/>
      <c r="G36" s="53" t="s">
        <v>18</v>
      </c>
      <c r="H36" s="5"/>
    </row>
    <row r="37" spans="1:8" ht="17.25" x14ac:dyDescent="0.3">
      <c r="A37" s="1"/>
      <c r="B37" s="83"/>
      <c r="C37" s="1"/>
      <c r="D37" s="1"/>
      <c r="E37" s="1"/>
      <c r="F37" s="1"/>
      <c r="G37" s="3"/>
      <c r="H37" s="5"/>
    </row>
    <row r="38" spans="1:8" ht="21" thickBot="1" x14ac:dyDescent="0.35">
      <c r="A38" s="1"/>
      <c r="B38" s="84" t="s">
        <v>41</v>
      </c>
      <c r="C38" s="84"/>
      <c r="D38" s="84"/>
      <c r="E38" s="84"/>
      <c r="F38" s="84"/>
      <c r="G38" s="3"/>
      <c r="H38" s="5"/>
    </row>
    <row r="39" spans="1:8" ht="28.5" x14ac:dyDescent="0.3">
      <c r="A39" s="1"/>
      <c r="B39" s="85" t="s">
        <v>42</v>
      </c>
      <c r="C39" s="86" t="s">
        <v>43</v>
      </c>
      <c r="D39" s="87" t="s">
        <v>44</v>
      </c>
      <c r="E39" s="88" t="s">
        <v>31</v>
      </c>
      <c r="F39" s="89" t="s">
        <v>32</v>
      </c>
      <c r="G39" s="3"/>
      <c r="H39" s="5"/>
    </row>
    <row r="40" spans="1:8" ht="16.5" x14ac:dyDescent="0.3">
      <c r="A40" s="1"/>
      <c r="B40" s="90"/>
      <c r="C40" s="91"/>
      <c r="D40" s="92"/>
      <c r="E40" s="93">
        <v>2023</v>
      </c>
      <c r="F40" s="94">
        <v>2023</v>
      </c>
      <c r="G40" s="3"/>
      <c r="H40" s="5"/>
    </row>
    <row r="41" spans="1:8" ht="28.5" x14ac:dyDescent="0.3">
      <c r="A41" s="1"/>
      <c r="B41" s="90"/>
      <c r="C41" s="91"/>
      <c r="D41" s="92"/>
      <c r="E41" s="93" t="s">
        <v>45</v>
      </c>
      <c r="F41" s="94" t="s">
        <v>45</v>
      </c>
      <c r="G41" s="3"/>
      <c r="H41" s="5"/>
    </row>
    <row r="42" spans="1:8" ht="15.75" thickBot="1" x14ac:dyDescent="0.3">
      <c r="A42" s="95"/>
      <c r="B42" s="96">
        <v>1</v>
      </c>
      <c r="C42" s="97">
        <v>2</v>
      </c>
      <c r="D42" s="97" t="s">
        <v>46</v>
      </c>
      <c r="E42" s="97">
        <v>3</v>
      </c>
      <c r="F42" s="98">
        <v>4</v>
      </c>
      <c r="G42" s="3"/>
      <c r="H42" s="5"/>
    </row>
    <row r="43" spans="1:8" ht="16.5" x14ac:dyDescent="0.3">
      <c r="A43" s="1"/>
      <c r="B43" s="99" t="s">
        <v>47</v>
      </c>
      <c r="C43" s="100" t="s">
        <v>48</v>
      </c>
      <c r="D43" s="101" t="s">
        <v>49</v>
      </c>
      <c r="E43" s="102">
        <f>+E44+E45+E46+E47</f>
        <v>1.3000000000000001E-2</v>
      </c>
      <c r="F43" s="103">
        <f>+F44+F45+F46+F47</f>
        <v>0</v>
      </c>
      <c r="G43" s="53" t="s">
        <v>18</v>
      </c>
      <c r="H43" s="5"/>
    </row>
    <row r="44" spans="1:8" ht="15.75" customHeight="1" x14ac:dyDescent="0.3">
      <c r="A44" s="1"/>
      <c r="B44" s="104" t="s">
        <v>50</v>
      </c>
      <c r="C44" s="105" t="s">
        <v>51</v>
      </c>
      <c r="D44" s="106" t="s">
        <v>49</v>
      </c>
      <c r="E44" s="107"/>
      <c r="F44" s="108"/>
      <c r="G44" s="53" t="s">
        <v>18</v>
      </c>
      <c r="H44" s="5"/>
    </row>
    <row r="45" spans="1:8" ht="15.75" customHeight="1" x14ac:dyDescent="0.3">
      <c r="A45" s="1"/>
      <c r="B45" s="104" t="s">
        <v>52</v>
      </c>
      <c r="C45" s="105" t="s">
        <v>53</v>
      </c>
      <c r="D45" s="106" t="s">
        <v>49</v>
      </c>
      <c r="E45" s="107"/>
      <c r="F45" s="108"/>
      <c r="G45" s="53" t="s">
        <v>18</v>
      </c>
      <c r="H45" s="5"/>
    </row>
    <row r="46" spans="1:8" ht="15.75" customHeight="1" x14ac:dyDescent="0.3">
      <c r="A46" s="1"/>
      <c r="B46" s="104" t="s">
        <v>54</v>
      </c>
      <c r="C46" s="105" t="s">
        <v>55</v>
      </c>
      <c r="D46" s="106" t="s">
        <v>49</v>
      </c>
      <c r="E46" s="107">
        <v>3.0000000000000001E-3</v>
      </c>
      <c r="F46" s="108"/>
      <c r="G46" s="53" t="s">
        <v>18</v>
      </c>
      <c r="H46" s="5"/>
    </row>
    <row r="47" spans="1:8" ht="29.25" thickBot="1" x14ac:dyDescent="0.35">
      <c r="A47" s="1"/>
      <c r="B47" s="109" t="s">
        <v>56</v>
      </c>
      <c r="C47" s="110" t="s">
        <v>57</v>
      </c>
      <c r="D47" s="111" t="s">
        <v>49</v>
      </c>
      <c r="E47" s="112">
        <v>0.01</v>
      </c>
      <c r="F47" s="113"/>
      <c r="G47" s="53" t="s">
        <v>18</v>
      </c>
      <c r="H47" s="5"/>
    </row>
    <row r="48" spans="1:8" ht="16.5" x14ac:dyDescent="0.3">
      <c r="A48" s="1"/>
      <c r="B48" s="99" t="s">
        <v>58</v>
      </c>
      <c r="C48" s="100" t="s">
        <v>59</v>
      </c>
      <c r="D48" s="101" t="s">
        <v>49</v>
      </c>
      <c r="E48" s="102">
        <f>+E49+E50</f>
        <v>2.5000000000000001E-2</v>
      </c>
      <c r="F48" s="103">
        <f>+F49+F50</f>
        <v>0</v>
      </c>
      <c r="G48" s="53" t="s">
        <v>18</v>
      </c>
      <c r="H48" s="5"/>
    </row>
    <row r="49" spans="1:8" ht="21" customHeight="1" x14ac:dyDescent="0.3">
      <c r="A49" s="1"/>
      <c r="B49" s="104" t="s">
        <v>60</v>
      </c>
      <c r="C49" s="105" t="s">
        <v>61</v>
      </c>
      <c r="D49" s="106" t="s">
        <v>49</v>
      </c>
      <c r="E49" s="107">
        <v>2.5000000000000001E-2</v>
      </c>
      <c r="F49" s="108"/>
      <c r="G49" s="53" t="s">
        <v>18</v>
      </c>
      <c r="H49" s="5"/>
    </row>
    <row r="50" spans="1:8" ht="21" customHeight="1" thickBot="1" x14ac:dyDescent="0.35">
      <c r="A50" s="1"/>
      <c r="B50" s="109" t="s">
        <v>62</v>
      </c>
      <c r="C50" s="110" t="s">
        <v>63</v>
      </c>
      <c r="D50" s="111" t="s">
        <v>49</v>
      </c>
      <c r="E50" s="112"/>
      <c r="F50" s="113"/>
      <c r="G50" s="53" t="s">
        <v>18</v>
      </c>
      <c r="H50" s="5"/>
    </row>
    <row r="51" spans="1:8" ht="21" customHeight="1" x14ac:dyDescent="0.3">
      <c r="A51" s="1"/>
      <c r="B51" s="99" t="s">
        <v>64</v>
      </c>
      <c r="C51" s="100" t="s">
        <v>65</v>
      </c>
      <c r="D51" s="101" t="s">
        <v>49</v>
      </c>
      <c r="E51" s="102">
        <f>+E52+E53</f>
        <v>2.3E-2</v>
      </c>
      <c r="F51" s="103">
        <f>+F52+F53</f>
        <v>0</v>
      </c>
      <c r="G51" s="53" t="s">
        <v>18</v>
      </c>
      <c r="H51" s="5"/>
    </row>
    <row r="52" spans="1:8" ht="21" customHeight="1" x14ac:dyDescent="0.3">
      <c r="A52" s="1"/>
      <c r="B52" s="104" t="s">
        <v>66</v>
      </c>
      <c r="C52" s="105" t="s">
        <v>67</v>
      </c>
      <c r="D52" s="106" t="s">
        <v>49</v>
      </c>
      <c r="E52" s="107">
        <v>2.3E-2</v>
      </c>
      <c r="F52" s="108"/>
      <c r="G52" s="53" t="s">
        <v>18</v>
      </c>
      <c r="H52" s="5"/>
    </row>
    <row r="53" spans="1:8" ht="21" customHeight="1" thickBot="1" x14ac:dyDescent="0.35">
      <c r="A53" s="1"/>
      <c r="B53" s="109" t="s">
        <v>68</v>
      </c>
      <c r="C53" s="110" t="s">
        <v>69</v>
      </c>
      <c r="D53" s="111" t="s">
        <v>49</v>
      </c>
      <c r="E53" s="112"/>
      <c r="F53" s="113"/>
      <c r="G53" s="53" t="s">
        <v>18</v>
      </c>
      <c r="H53" s="5"/>
    </row>
    <row r="54" spans="1:8" ht="21" customHeight="1" x14ac:dyDescent="0.3">
      <c r="A54" s="1"/>
      <c r="B54" s="99" t="s">
        <v>70</v>
      </c>
      <c r="C54" s="100" t="s">
        <v>71</v>
      </c>
      <c r="D54" s="101" t="s">
        <v>49</v>
      </c>
      <c r="E54" s="102">
        <f>+E55+E56+E57+SUMIF(E58,"&gt;=0",E58)</f>
        <v>0.12509799999999999</v>
      </c>
      <c r="F54" s="103">
        <f>+F55+F56+F57+SUMIF(F58,"&gt;=0",F58)</f>
        <v>0</v>
      </c>
      <c r="G54" s="53" t="s">
        <v>18</v>
      </c>
      <c r="H54" s="5"/>
    </row>
    <row r="55" spans="1:8" ht="21" customHeight="1" x14ac:dyDescent="0.3">
      <c r="A55" s="1"/>
      <c r="B55" s="104" t="s">
        <v>72</v>
      </c>
      <c r="C55" s="105" t="s">
        <v>73</v>
      </c>
      <c r="D55" s="106" t="s">
        <v>49</v>
      </c>
      <c r="E55" s="107">
        <v>7.5864000000000001E-2</v>
      </c>
      <c r="F55" s="108"/>
      <c r="G55" s="53" t="s">
        <v>18</v>
      </c>
      <c r="H55" s="5"/>
    </row>
    <row r="56" spans="1:8" ht="21" customHeight="1" x14ac:dyDescent="0.3">
      <c r="A56" s="1"/>
      <c r="B56" s="104" t="s">
        <v>74</v>
      </c>
      <c r="C56" s="114" t="s">
        <v>75</v>
      </c>
      <c r="D56" s="106" t="s">
        <v>49</v>
      </c>
      <c r="E56" s="107">
        <v>2.4233999999999999E-2</v>
      </c>
      <c r="F56" s="108"/>
      <c r="G56" s="53" t="s">
        <v>18</v>
      </c>
      <c r="H56" s="5"/>
    </row>
    <row r="57" spans="1:8" ht="21" customHeight="1" x14ac:dyDescent="0.3">
      <c r="A57" s="1"/>
      <c r="B57" s="104" t="s">
        <v>76</v>
      </c>
      <c r="C57" s="105" t="s">
        <v>77</v>
      </c>
      <c r="D57" s="106" t="s">
        <v>49</v>
      </c>
      <c r="E57" s="107">
        <v>2.5000000000000001E-2</v>
      </c>
      <c r="F57" s="108"/>
      <c r="G57" s="53" t="s">
        <v>18</v>
      </c>
      <c r="H57" s="5"/>
    </row>
    <row r="58" spans="1:8" ht="21" customHeight="1" thickBot="1" x14ac:dyDescent="0.35">
      <c r="A58" s="1"/>
      <c r="B58" s="109" t="s">
        <v>78</v>
      </c>
      <c r="C58" s="115" t="s">
        <v>79</v>
      </c>
      <c r="D58" s="111" t="s">
        <v>49</v>
      </c>
      <c r="E58" s="116">
        <f>+E112</f>
        <v>0</v>
      </c>
      <c r="F58" s="117">
        <f>+F112</f>
        <v>0</v>
      </c>
      <c r="G58" s="53" t="s">
        <v>18</v>
      </c>
      <c r="H58" s="4"/>
    </row>
    <row r="59" spans="1:8" ht="21" customHeight="1" x14ac:dyDescent="0.3">
      <c r="A59" s="1"/>
      <c r="B59" s="99" t="s">
        <v>80</v>
      </c>
      <c r="C59" s="100" t="s">
        <v>81</v>
      </c>
      <c r="D59" s="101" t="s">
        <v>49</v>
      </c>
      <c r="E59" s="102">
        <f>+E60+E61+E62</f>
        <v>1.4999999999999999E-2</v>
      </c>
      <c r="F59" s="103">
        <f>+F60+F61+F62</f>
        <v>0</v>
      </c>
      <c r="G59" s="53" t="s">
        <v>18</v>
      </c>
      <c r="H59" s="5"/>
    </row>
    <row r="60" spans="1:8" ht="21" customHeight="1" x14ac:dyDescent="0.3">
      <c r="A60" s="1"/>
      <c r="B60" s="104" t="s">
        <v>82</v>
      </c>
      <c r="C60" s="105" t="s">
        <v>83</v>
      </c>
      <c r="D60" s="106" t="s">
        <v>49</v>
      </c>
      <c r="E60" s="107"/>
      <c r="F60" s="108"/>
      <c r="G60" s="53" t="s">
        <v>18</v>
      </c>
      <c r="H60" s="5"/>
    </row>
    <row r="61" spans="1:8" ht="21" customHeight="1" x14ac:dyDescent="0.3">
      <c r="A61" s="1"/>
      <c r="B61" s="104" t="s">
        <v>84</v>
      </c>
      <c r="C61" s="105" t="s">
        <v>85</v>
      </c>
      <c r="D61" s="106" t="s">
        <v>49</v>
      </c>
      <c r="E61" s="107">
        <v>1.4999999999999999E-2</v>
      </c>
      <c r="F61" s="108"/>
      <c r="G61" s="53" t="s">
        <v>18</v>
      </c>
      <c r="H61" s="5"/>
    </row>
    <row r="62" spans="1:8" ht="21" customHeight="1" thickBot="1" x14ac:dyDescent="0.35">
      <c r="A62" s="1"/>
      <c r="B62" s="109" t="s">
        <v>86</v>
      </c>
      <c r="C62" s="110" t="s">
        <v>87</v>
      </c>
      <c r="D62" s="111" t="s">
        <v>49</v>
      </c>
      <c r="E62" s="112"/>
      <c r="F62" s="113"/>
      <c r="G62" s="53" t="s">
        <v>18</v>
      </c>
      <c r="H62" s="5"/>
    </row>
    <row r="63" spans="1:8" ht="21" customHeight="1" x14ac:dyDescent="0.3">
      <c r="A63" s="1"/>
      <c r="B63" s="118" t="s">
        <v>88</v>
      </c>
      <c r="C63" s="49" t="s">
        <v>89</v>
      </c>
      <c r="D63" s="119" t="s">
        <v>49</v>
      </c>
      <c r="E63" s="120"/>
      <c r="F63" s="121"/>
      <c r="G63" s="53" t="s">
        <v>18</v>
      </c>
      <c r="H63" s="5"/>
    </row>
    <row r="64" spans="1:8" ht="21" customHeight="1" x14ac:dyDescent="0.3">
      <c r="A64" s="1"/>
      <c r="B64" s="118" t="s">
        <v>90</v>
      </c>
      <c r="C64" s="49" t="s">
        <v>91</v>
      </c>
      <c r="D64" s="119" t="s">
        <v>49</v>
      </c>
      <c r="E64" s="122"/>
      <c r="F64" s="123"/>
      <c r="G64" s="53" t="s">
        <v>18</v>
      </c>
      <c r="H64" s="4"/>
    </row>
    <row r="65" spans="1:8" ht="21" customHeight="1" thickBot="1" x14ac:dyDescent="0.35">
      <c r="A65" s="1"/>
      <c r="B65" s="124" t="s">
        <v>92</v>
      </c>
      <c r="C65" s="125" t="s">
        <v>93</v>
      </c>
      <c r="D65" s="126" t="s">
        <v>49</v>
      </c>
      <c r="E65" s="127"/>
      <c r="F65" s="128"/>
      <c r="G65" s="53" t="s">
        <v>18</v>
      </c>
      <c r="H65" s="5"/>
    </row>
    <row r="66" spans="1:8" ht="21" customHeight="1" x14ac:dyDescent="0.3">
      <c r="A66" s="1"/>
      <c r="B66" s="118" t="s">
        <v>94</v>
      </c>
      <c r="C66" s="129" t="s">
        <v>95</v>
      </c>
      <c r="D66" s="130" t="s">
        <v>49</v>
      </c>
      <c r="E66" s="120"/>
      <c r="F66" s="121"/>
      <c r="G66" s="53" t="s">
        <v>18</v>
      </c>
      <c r="H66" s="5"/>
    </row>
    <row r="67" spans="1:8" ht="21" customHeight="1" thickBot="1" x14ac:dyDescent="0.35">
      <c r="A67" s="1"/>
      <c r="B67" s="109" t="s">
        <v>96</v>
      </c>
      <c r="C67" s="110" t="s">
        <v>97</v>
      </c>
      <c r="D67" s="111" t="s">
        <v>49</v>
      </c>
      <c r="E67" s="112"/>
      <c r="F67" s="113"/>
      <c r="G67" s="53" t="s">
        <v>18</v>
      </c>
      <c r="H67" s="5"/>
    </row>
    <row r="68" spans="1:8" ht="21" customHeight="1" thickBot="1" x14ac:dyDescent="0.35">
      <c r="A68" s="1"/>
      <c r="B68" s="131" t="s">
        <v>98</v>
      </c>
      <c r="C68" s="132" t="s">
        <v>99</v>
      </c>
      <c r="D68" s="133" t="s">
        <v>49</v>
      </c>
      <c r="E68" s="134">
        <f>+E43+E48+E51+E54+E63+E64+E65+E66+E59</f>
        <v>0.201098</v>
      </c>
      <c r="F68" s="135">
        <f>+F43+F48+F51+F54+F63+F64+F65+F66+F59</f>
        <v>0</v>
      </c>
      <c r="G68" s="53" t="s">
        <v>18</v>
      </c>
      <c r="H68" s="5"/>
    </row>
    <row r="69" spans="1:8" ht="21" customHeight="1" thickBot="1" x14ac:dyDescent="0.35">
      <c r="A69" s="1"/>
      <c r="B69" s="136"/>
      <c r="C69" s="137"/>
      <c r="D69" s="138"/>
      <c r="E69" s="137"/>
      <c r="F69" s="137"/>
      <c r="G69" s="3"/>
      <c r="H69" s="5"/>
    </row>
    <row r="70" spans="1:8" ht="21" customHeight="1" x14ac:dyDescent="0.3">
      <c r="A70" s="1"/>
      <c r="B70" s="139" t="s">
        <v>100</v>
      </c>
      <c r="C70" s="140" t="s">
        <v>101</v>
      </c>
      <c r="D70" s="141" t="s">
        <v>102</v>
      </c>
      <c r="E70" s="142">
        <v>2</v>
      </c>
      <c r="F70" s="143"/>
      <c r="G70" s="53" t="s">
        <v>18</v>
      </c>
      <c r="H70" s="5"/>
    </row>
    <row r="71" spans="1:8" ht="21" customHeight="1" x14ac:dyDescent="0.3">
      <c r="A71" s="1"/>
      <c r="B71" s="144" t="s">
        <v>103</v>
      </c>
      <c r="C71" s="145" t="s">
        <v>104</v>
      </c>
      <c r="D71" s="146" t="s">
        <v>105</v>
      </c>
      <c r="E71" s="107">
        <v>5.0000000000000001E-3</v>
      </c>
      <c r="F71" s="147" t="s">
        <v>106</v>
      </c>
      <c r="G71" s="53" t="s">
        <v>18</v>
      </c>
      <c r="H71" s="148"/>
    </row>
    <row r="72" spans="1:8" ht="21" customHeight="1" x14ac:dyDescent="0.3">
      <c r="A72" s="1"/>
      <c r="B72" s="144" t="s">
        <v>107</v>
      </c>
      <c r="C72" s="149" t="s">
        <v>108</v>
      </c>
      <c r="D72" s="146" t="s">
        <v>105</v>
      </c>
      <c r="E72" s="107">
        <v>5.0000000000000001E-3</v>
      </c>
      <c r="F72" s="147" t="s">
        <v>106</v>
      </c>
      <c r="G72" s="53" t="s">
        <v>18</v>
      </c>
      <c r="H72" s="5"/>
    </row>
    <row r="73" spans="1:8" ht="21" customHeight="1" x14ac:dyDescent="0.3">
      <c r="A73" s="1"/>
      <c r="B73" s="144" t="s">
        <v>109</v>
      </c>
      <c r="C73" s="145" t="s">
        <v>110</v>
      </c>
      <c r="D73" s="146" t="s">
        <v>105</v>
      </c>
      <c r="E73" s="150" t="s">
        <v>106</v>
      </c>
      <c r="F73" s="108"/>
      <c r="G73" s="53" t="s">
        <v>18</v>
      </c>
      <c r="H73" s="151"/>
    </row>
    <row r="74" spans="1:8" ht="21" customHeight="1" x14ac:dyDescent="0.3">
      <c r="A74" s="1"/>
      <c r="B74" s="144" t="s">
        <v>111</v>
      </c>
      <c r="C74" s="149" t="s">
        <v>112</v>
      </c>
      <c r="D74" s="146" t="s">
        <v>105</v>
      </c>
      <c r="E74" s="150" t="s">
        <v>106</v>
      </c>
      <c r="F74" s="108"/>
      <c r="G74" s="53" t="s">
        <v>18</v>
      </c>
      <c r="H74" s="5"/>
    </row>
    <row r="75" spans="1:8" ht="21" customHeight="1" x14ac:dyDescent="0.3">
      <c r="A75" s="1"/>
      <c r="B75" s="144" t="s">
        <v>113</v>
      </c>
      <c r="C75" s="145" t="s">
        <v>114</v>
      </c>
      <c r="D75" s="146" t="s">
        <v>105</v>
      </c>
      <c r="E75" s="150" t="s">
        <v>106</v>
      </c>
      <c r="F75" s="108"/>
      <c r="G75" s="53" t="s">
        <v>18</v>
      </c>
      <c r="H75" s="151"/>
    </row>
    <row r="76" spans="1:8" ht="21" customHeight="1" x14ac:dyDescent="0.3">
      <c r="A76" s="1"/>
      <c r="B76" s="144" t="s">
        <v>115</v>
      </c>
      <c r="C76" s="145" t="s">
        <v>116</v>
      </c>
      <c r="D76" s="146" t="s">
        <v>105</v>
      </c>
      <c r="E76" s="150" t="s">
        <v>106</v>
      </c>
      <c r="F76" s="108"/>
      <c r="G76" s="53" t="s">
        <v>18</v>
      </c>
      <c r="H76" s="5"/>
    </row>
    <row r="77" spans="1:8" ht="21" customHeight="1" x14ac:dyDescent="0.3">
      <c r="A77" s="1"/>
      <c r="B77" s="144" t="s">
        <v>117</v>
      </c>
      <c r="C77" s="145" t="s">
        <v>118</v>
      </c>
      <c r="D77" s="146" t="s">
        <v>105</v>
      </c>
      <c r="E77" s="122"/>
      <c r="F77" s="108"/>
      <c r="G77" s="53" t="s">
        <v>18</v>
      </c>
      <c r="H77" s="12"/>
    </row>
    <row r="78" spans="1:8" ht="21" customHeight="1" thickBot="1" x14ac:dyDescent="0.35">
      <c r="A78" s="1"/>
      <c r="B78" s="152" t="s">
        <v>119</v>
      </c>
      <c r="C78" s="153" t="s">
        <v>120</v>
      </c>
      <c r="D78" s="154" t="s">
        <v>105</v>
      </c>
      <c r="E78" s="112"/>
      <c r="F78" s="128"/>
      <c r="G78" s="53" t="s">
        <v>18</v>
      </c>
      <c r="H78" s="12"/>
    </row>
    <row r="79" spans="1:8" ht="16.5" x14ac:dyDescent="0.3">
      <c r="A79" s="1"/>
      <c r="B79" s="26"/>
      <c r="C79" s="1"/>
      <c r="D79" s="1"/>
      <c r="E79" s="1"/>
      <c r="F79" s="1"/>
      <c r="G79" s="53"/>
      <c r="H79" s="5"/>
    </row>
    <row r="80" spans="1:8" ht="16.5" x14ac:dyDescent="0.3">
      <c r="A80" s="1"/>
      <c r="B80" s="26" t="s">
        <v>121</v>
      </c>
      <c r="C80" s="1"/>
      <c r="D80" s="1"/>
      <c r="E80" s="1"/>
      <c r="F80" s="1"/>
      <c r="G80" s="3"/>
      <c r="H80" s="5"/>
    </row>
    <row r="81" spans="1:8" ht="16.5" x14ac:dyDescent="0.3">
      <c r="A81" s="1"/>
      <c r="B81" s="155" t="s">
        <v>122</v>
      </c>
      <c r="C81" s="156"/>
      <c r="D81" s="1"/>
      <c r="E81" s="1"/>
      <c r="F81" s="1"/>
      <c r="G81" s="3"/>
      <c r="H81" s="5"/>
    </row>
    <row r="82" spans="1:8" ht="16.5" x14ac:dyDescent="0.3">
      <c r="A82" s="1"/>
      <c r="B82" s="155" t="s">
        <v>123</v>
      </c>
      <c r="C82" s="1"/>
      <c r="D82" s="1"/>
      <c r="E82" s="1"/>
      <c r="F82" s="1"/>
      <c r="G82" s="157"/>
      <c r="H82" s="5"/>
    </row>
    <row r="83" spans="1:8" ht="16.5" x14ac:dyDescent="0.3">
      <c r="A83" s="1"/>
      <c r="B83" s="155" t="s">
        <v>124</v>
      </c>
      <c r="C83" s="1"/>
      <c r="D83" s="1"/>
      <c r="E83" s="1"/>
      <c r="F83" s="1"/>
      <c r="G83" s="3"/>
      <c r="H83" s="5"/>
    </row>
    <row r="84" spans="1:8" ht="16.5" x14ac:dyDescent="0.3">
      <c r="A84" s="1"/>
      <c r="B84" s="155" t="s">
        <v>125</v>
      </c>
      <c r="C84" s="1"/>
      <c r="D84" s="1"/>
      <c r="E84" s="1"/>
      <c r="F84" s="1"/>
      <c r="G84" s="3"/>
      <c r="H84" s="5"/>
    </row>
    <row r="85" spans="1:8" ht="16.5" x14ac:dyDescent="0.3">
      <c r="A85" s="1"/>
      <c r="B85" s="155" t="s">
        <v>126</v>
      </c>
      <c r="C85" s="1"/>
      <c r="D85" s="1"/>
      <c r="E85" s="1"/>
      <c r="F85" s="1"/>
      <c r="G85" s="3"/>
      <c r="H85" s="5"/>
    </row>
    <row r="86" spans="1:8" ht="16.5" x14ac:dyDescent="0.3">
      <c r="A86" s="1"/>
      <c r="B86" s="156"/>
      <c r="C86" s="1"/>
      <c r="D86" s="1"/>
      <c r="E86" s="1"/>
      <c r="F86" s="1"/>
      <c r="G86" s="3"/>
      <c r="H86" s="5"/>
    </row>
    <row r="87" spans="1:8" ht="17.25" thickBot="1" x14ac:dyDescent="0.35">
      <c r="A87" s="1"/>
      <c r="B87" s="47" t="s">
        <v>127</v>
      </c>
      <c r="C87" s="1"/>
      <c r="D87" s="1"/>
      <c r="E87" s="1"/>
      <c r="F87" s="1"/>
      <c r="G87" s="3"/>
      <c r="H87" s="5"/>
    </row>
    <row r="88" spans="1:8" ht="21" thickBot="1" x14ac:dyDescent="0.35">
      <c r="A88" s="1"/>
      <c r="B88" s="158" t="s">
        <v>128</v>
      </c>
      <c r="C88" s="159"/>
      <c r="D88" s="159"/>
      <c r="E88" s="159"/>
      <c r="F88" s="160"/>
      <c r="G88" s="161"/>
      <c r="H88" s="151"/>
    </row>
    <row r="89" spans="1:8" ht="28.5" x14ac:dyDescent="0.3">
      <c r="A89" s="1"/>
      <c r="B89" s="162"/>
      <c r="C89" s="86" t="s">
        <v>129</v>
      </c>
      <c r="D89" s="163" t="s">
        <v>130</v>
      </c>
      <c r="E89" s="88" t="s">
        <v>31</v>
      </c>
      <c r="F89" s="89" t="s">
        <v>32</v>
      </c>
      <c r="G89" s="164"/>
      <c r="H89" s="5"/>
    </row>
    <row r="90" spans="1:8" ht="28.5" x14ac:dyDescent="0.3">
      <c r="A90" s="1"/>
      <c r="B90" s="165"/>
      <c r="C90" s="91"/>
      <c r="D90" s="166"/>
      <c r="E90" s="93" t="s">
        <v>45</v>
      </c>
      <c r="F90" s="94" t="s">
        <v>45</v>
      </c>
      <c r="G90" s="164"/>
      <c r="H90" s="5"/>
    </row>
    <row r="91" spans="1:8" ht="17.25" thickBot="1" x14ac:dyDescent="0.35">
      <c r="A91" s="1"/>
      <c r="B91" s="167">
        <v>1</v>
      </c>
      <c r="C91" s="168">
        <v>2</v>
      </c>
      <c r="D91" s="168" t="s">
        <v>46</v>
      </c>
      <c r="E91" s="169" t="s">
        <v>131</v>
      </c>
      <c r="F91" s="170" t="s">
        <v>132</v>
      </c>
      <c r="G91" s="164"/>
      <c r="H91" s="5"/>
    </row>
    <row r="92" spans="1:8" ht="21" customHeight="1" x14ac:dyDescent="0.3">
      <c r="A92" s="1"/>
      <c r="B92" s="171" t="s">
        <v>133</v>
      </c>
      <c r="C92" s="172" t="s">
        <v>134</v>
      </c>
      <c r="D92" s="173" t="s">
        <v>135</v>
      </c>
      <c r="E92" s="102">
        <f>+IFERROR(+IF(E71&lt;&gt;0,E68/E71,IF(E78&lt;&gt;0,E68/E78,E68/E77))," ")</f>
        <v>40.2196</v>
      </c>
      <c r="F92" s="103" t="str">
        <f>IFERROR(IF((F73+F75)&lt;&gt;0,F68/(F73+F75),IF(F77&lt;&gt;0,F68/F77,F68/F78)),"  ")</f>
        <v xml:space="preserve">  </v>
      </c>
      <c r="G92" s="53" t="s">
        <v>18</v>
      </c>
      <c r="H92" s="4"/>
    </row>
    <row r="93" spans="1:8" ht="21" customHeight="1" x14ac:dyDescent="0.3">
      <c r="A93" s="1"/>
      <c r="B93" s="144" t="s">
        <v>136</v>
      </c>
      <c r="C93" s="174" t="s">
        <v>137</v>
      </c>
      <c r="D93" s="146" t="s">
        <v>49</v>
      </c>
      <c r="E93" s="175">
        <f>IFERROR(+E94+E95,0)</f>
        <v>0</v>
      </c>
      <c r="F93" s="176">
        <f>IFERROR(+F94+F95,0)</f>
        <v>0</v>
      </c>
      <c r="G93" s="53" t="s">
        <v>18</v>
      </c>
      <c r="H93" s="177"/>
    </row>
    <row r="94" spans="1:8" ht="21" customHeight="1" x14ac:dyDescent="0.3">
      <c r="A94" s="1"/>
      <c r="B94" s="178" t="s">
        <v>138</v>
      </c>
      <c r="C94" s="145" t="s">
        <v>139</v>
      </c>
      <c r="D94" s="146" t="s">
        <v>49</v>
      </c>
      <c r="E94" s="107"/>
      <c r="F94" s="108"/>
      <c r="G94" s="53" t="s">
        <v>18</v>
      </c>
      <c r="H94" s="4"/>
    </row>
    <row r="95" spans="1:8" ht="21" customHeight="1" x14ac:dyDescent="0.3">
      <c r="A95" s="1"/>
      <c r="B95" s="178" t="s">
        <v>140</v>
      </c>
      <c r="C95" s="145" t="s">
        <v>141</v>
      </c>
      <c r="D95" s="146" t="s">
        <v>49</v>
      </c>
      <c r="E95" s="107"/>
      <c r="F95" s="108"/>
      <c r="G95" s="53" t="s">
        <v>18</v>
      </c>
      <c r="H95" s="5"/>
    </row>
    <row r="96" spans="1:8" ht="21" customHeight="1" x14ac:dyDescent="0.3">
      <c r="A96" s="1"/>
      <c r="B96" s="144" t="s">
        <v>142</v>
      </c>
      <c r="C96" s="174" t="s">
        <v>143</v>
      </c>
      <c r="D96" s="146" t="s">
        <v>49</v>
      </c>
      <c r="E96" s="175">
        <f>IFERROR(+E68+E93,0)</f>
        <v>0.201098</v>
      </c>
      <c r="F96" s="176">
        <f>IFERROR(+F68+F93,0)</f>
        <v>0</v>
      </c>
      <c r="G96" s="53" t="s">
        <v>18</v>
      </c>
      <c r="H96" s="177"/>
    </row>
    <row r="97" spans="1:8" ht="21" customHeight="1" x14ac:dyDescent="0.3">
      <c r="A97" s="1"/>
      <c r="B97" s="144" t="s">
        <v>144</v>
      </c>
      <c r="C97" s="145" t="s">
        <v>145</v>
      </c>
      <c r="D97" s="146" t="s">
        <v>49</v>
      </c>
      <c r="E97" s="107">
        <v>-0.10100000000000001</v>
      </c>
      <c r="F97" s="108"/>
      <c r="G97" s="53" t="s">
        <v>18</v>
      </c>
      <c r="H97" s="5"/>
    </row>
    <row r="98" spans="1:8" ht="21" customHeight="1" x14ac:dyDescent="0.3">
      <c r="A98" s="1"/>
      <c r="B98" s="144" t="s">
        <v>146</v>
      </c>
      <c r="C98" s="179" t="s">
        <v>147</v>
      </c>
      <c r="D98" s="146" t="s">
        <v>148</v>
      </c>
      <c r="E98" s="180">
        <f>IFERROR(+(E97/E96)*100," ")</f>
        <v>-50.224268764482993</v>
      </c>
      <c r="F98" s="181" t="str">
        <f>IFERROR(+(F97/F96)*100," ")</f>
        <v xml:space="preserve"> </v>
      </c>
      <c r="G98" s="53" t="s">
        <v>18</v>
      </c>
      <c r="H98" s="5"/>
    </row>
    <row r="99" spans="1:8" ht="21" customHeight="1" x14ac:dyDescent="0.3">
      <c r="A99" s="1"/>
      <c r="B99" s="144" t="s">
        <v>149</v>
      </c>
      <c r="C99" s="174" t="s">
        <v>150</v>
      </c>
      <c r="D99" s="146" t="s">
        <v>49</v>
      </c>
      <c r="E99" s="182" t="str">
        <f>+IF(E35-E55-E56&gt;=0,E35-E55-E56,"0,000000")</f>
        <v>0,000000</v>
      </c>
      <c r="F99" s="183">
        <f>+IF(F35-F55-F56&gt;=0,F35-F55-F56,"0,000000")</f>
        <v>0</v>
      </c>
      <c r="G99" s="53" t="s">
        <v>18</v>
      </c>
      <c r="H99" s="4"/>
    </row>
    <row r="100" spans="1:8" ht="21" customHeight="1" x14ac:dyDescent="0.3">
      <c r="A100" s="1"/>
      <c r="B100" s="144" t="s">
        <v>151</v>
      </c>
      <c r="C100" s="145" t="s">
        <v>152</v>
      </c>
      <c r="D100" s="146" t="s">
        <v>49</v>
      </c>
      <c r="E100" s="184">
        <f>IFERROR(+E97-E99," ")</f>
        <v>-0.10100000000000001</v>
      </c>
      <c r="F100" s="176">
        <f>IFERROR(+F97-F99," ")</f>
        <v>0</v>
      </c>
      <c r="G100" s="53" t="s">
        <v>18</v>
      </c>
      <c r="H100" s="5"/>
    </row>
    <row r="101" spans="1:8" ht="21" customHeight="1" x14ac:dyDescent="0.3">
      <c r="A101" s="1"/>
      <c r="B101" s="144" t="s">
        <v>153</v>
      </c>
      <c r="C101" s="145" t="s">
        <v>154</v>
      </c>
      <c r="D101" s="146" t="s">
        <v>49</v>
      </c>
      <c r="E101" s="175">
        <f>IFERROR(+E96+E97," ")</f>
        <v>0.10009799999999999</v>
      </c>
      <c r="F101" s="176">
        <f>IFERROR(+F96+F97," ")</f>
        <v>0</v>
      </c>
      <c r="G101" s="53" t="s">
        <v>18</v>
      </c>
      <c r="H101" s="5"/>
    </row>
    <row r="102" spans="1:8" ht="21" customHeight="1" x14ac:dyDescent="0.3">
      <c r="A102" s="1"/>
      <c r="B102" s="185" t="s">
        <v>155</v>
      </c>
      <c r="C102" s="145" t="s">
        <v>156</v>
      </c>
      <c r="D102" s="146" t="s">
        <v>105</v>
      </c>
      <c r="E102" s="107">
        <f>+IF(E71&lt;&gt;0,E71,IF(E78&lt;&gt;0,E78,E77))</f>
        <v>5.0000000000000001E-3</v>
      </c>
      <c r="F102" s="108">
        <f>+IF((F73+F75)&lt;&gt;0,F73+F75,IF(F77&lt;&gt;0,F77,F78))</f>
        <v>0</v>
      </c>
      <c r="G102" s="53" t="s">
        <v>18</v>
      </c>
      <c r="H102" s="186"/>
    </row>
    <row r="103" spans="1:8" ht="21" customHeight="1" x14ac:dyDescent="0.3">
      <c r="A103" s="1"/>
      <c r="B103" s="144" t="s">
        <v>157</v>
      </c>
      <c r="C103" s="145" t="s">
        <v>158</v>
      </c>
      <c r="D103" s="146" t="s">
        <v>135</v>
      </c>
      <c r="E103" s="180">
        <f>IFERROR(FLOOR(+E101/E102,0.01)," ")</f>
        <v>20.010000000000002</v>
      </c>
      <c r="F103" s="181" t="str">
        <f>IFERROR(FLOOR(+F101/F102,0.01)," ")</f>
        <v xml:space="preserve"> </v>
      </c>
      <c r="G103" s="53" t="s">
        <v>18</v>
      </c>
      <c r="H103" s="5"/>
    </row>
    <row r="104" spans="1:8" ht="21" customHeight="1" x14ac:dyDescent="0.3">
      <c r="A104" s="1"/>
      <c r="B104" s="144" t="s">
        <v>159</v>
      </c>
      <c r="C104" s="145" t="s">
        <v>160</v>
      </c>
      <c r="D104" s="146" t="s">
        <v>135</v>
      </c>
      <c r="E104" s="187"/>
      <c r="F104" s="188"/>
      <c r="G104" s="53" t="s">
        <v>18</v>
      </c>
      <c r="H104" s="5"/>
    </row>
    <row r="105" spans="1:8" ht="21" customHeight="1" thickBot="1" x14ac:dyDescent="0.35">
      <c r="A105" s="1"/>
      <c r="B105" s="152" t="s">
        <v>161</v>
      </c>
      <c r="C105" s="153" t="s">
        <v>162</v>
      </c>
      <c r="D105" s="154" t="s">
        <v>135</v>
      </c>
      <c r="E105" s="189">
        <f>IFERROR(FLOOR(+IF((E55+E56)&lt;E34,(E68-E55-E56-E58+E34+E119)/E102,(E68-E112+E119)/E102),0.01)," ")</f>
        <v>40.21</v>
      </c>
      <c r="F105" s="190" t="str">
        <f>IFERROR(FLOOR(+IF((F55+F56)&lt;F34,(F68-F55-F56-F58+F34+F119)/F102,(F68-F112+F119)/F102),0.01)," ")</f>
        <v xml:space="preserve"> </v>
      </c>
      <c r="G105" s="53" t="s">
        <v>18</v>
      </c>
      <c r="H105" s="5"/>
    </row>
    <row r="106" spans="1:8" ht="16.5" x14ac:dyDescent="0.3">
      <c r="A106" s="1"/>
      <c r="B106" s="136"/>
      <c r="C106" s="137"/>
      <c r="D106" s="138"/>
      <c r="E106" s="137"/>
      <c r="F106" s="137"/>
      <c r="G106" s="191"/>
      <c r="H106" s="49"/>
    </row>
    <row r="107" spans="1:8" ht="18" thickBot="1" x14ac:dyDescent="0.35">
      <c r="A107" s="1"/>
      <c r="B107" s="47" t="s">
        <v>163</v>
      </c>
      <c r="C107" s="1"/>
      <c r="D107" s="1"/>
      <c r="E107" s="1"/>
      <c r="F107" s="1"/>
      <c r="G107" s="12" t="s">
        <v>164</v>
      </c>
      <c r="H107" s="5"/>
    </row>
    <row r="108" spans="1:8" ht="21" thickBot="1" x14ac:dyDescent="0.35">
      <c r="A108" s="1"/>
      <c r="B108" s="158" t="s">
        <v>165</v>
      </c>
      <c r="C108" s="159"/>
      <c r="D108" s="159"/>
      <c r="E108" s="159"/>
      <c r="F108" s="160"/>
      <c r="G108" s="3"/>
      <c r="H108" s="5"/>
    </row>
    <row r="109" spans="1:8" ht="28.5" x14ac:dyDescent="0.3">
      <c r="A109" s="1"/>
      <c r="B109" s="192" t="s">
        <v>42</v>
      </c>
      <c r="C109" s="163" t="s">
        <v>166</v>
      </c>
      <c r="D109" s="163" t="s">
        <v>167</v>
      </c>
      <c r="E109" s="88" t="s">
        <v>31</v>
      </c>
      <c r="F109" s="89" t="s">
        <v>32</v>
      </c>
      <c r="G109" s="3"/>
      <c r="H109" s="5"/>
    </row>
    <row r="110" spans="1:8" ht="21" customHeight="1" thickBot="1" x14ac:dyDescent="0.35">
      <c r="A110" s="1"/>
      <c r="B110" s="193"/>
      <c r="C110" s="194"/>
      <c r="D110" s="194"/>
      <c r="E110" s="195" t="s">
        <v>168</v>
      </c>
      <c r="F110" s="196" t="s">
        <v>168</v>
      </c>
      <c r="G110" s="12"/>
      <c r="H110" s="5"/>
    </row>
    <row r="111" spans="1:8" ht="21" customHeight="1" thickBot="1" x14ac:dyDescent="0.35">
      <c r="A111" s="1"/>
      <c r="B111" s="197">
        <v>1</v>
      </c>
      <c r="C111" s="198">
        <v>2</v>
      </c>
      <c r="D111" s="198" t="s">
        <v>46</v>
      </c>
      <c r="E111" s="198">
        <v>3</v>
      </c>
      <c r="F111" s="199">
        <v>4</v>
      </c>
      <c r="G111" s="12"/>
      <c r="H111" s="5"/>
    </row>
    <row r="112" spans="1:8" ht="21" customHeight="1" x14ac:dyDescent="0.3">
      <c r="A112" s="1"/>
      <c r="B112" s="200" t="s">
        <v>78</v>
      </c>
      <c r="C112" s="140" t="s">
        <v>169</v>
      </c>
      <c r="D112" s="141" t="s">
        <v>49</v>
      </c>
      <c r="E112" s="201"/>
      <c r="F112" s="202"/>
      <c r="G112" s="53" t="s">
        <v>18</v>
      </c>
      <c r="H112" s="5"/>
    </row>
    <row r="113" spans="1:8" ht="21" customHeight="1" x14ac:dyDescent="0.3">
      <c r="A113" s="1"/>
      <c r="B113" s="203" t="s">
        <v>170</v>
      </c>
      <c r="C113" s="204" t="s">
        <v>171</v>
      </c>
      <c r="D113" s="173" t="s">
        <v>49</v>
      </c>
      <c r="E113" s="107"/>
      <c r="F113" s="108"/>
      <c r="G113" s="53" t="s">
        <v>18</v>
      </c>
      <c r="H113" s="5"/>
    </row>
    <row r="114" spans="1:8" ht="21" customHeight="1" x14ac:dyDescent="0.3">
      <c r="A114" s="1"/>
      <c r="B114" s="178" t="s">
        <v>172</v>
      </c>
      <c r="C114" s="205" t="s">
        <v>173</v>
      </c>
      <c r="D114" s="146" t="s">
        <v>49</v>
      </c>
      <c r="E114" s="107"/>
      <c r="F114" s="108"/>
      <c r="G114" s="53" t="s">
        <v>18</v>
      </c>
      <c r="H114" s="5"/>
    </row>
    <row r="115" spans="1:8" ht="21" customHeight="1" x14ac:dyDescent="0.3">
      <c r="A115" s="1"/>
      <c r="B115" s="178" t="s">
        <v>174</v>
      </c>
      <c r="C115" s="205" t="s">
        <v>175</v>
      </c>
      <c r="D115" s="146" t="s">
        <v>49</v>
      </c>
      <c r="E115" s="107"/>
      <c r="F115" s="108"/>
      <c r="G115" s="53" t="s">
        <v>18</v>
      </c>
      <c r="H115" s="5"/>
    </row>
    <row r="116" spans="1:8" ht="21" customHeight="1" x14ac:dyDescent="0.3">
      <c r="A116" s="1"/>
      <c r="B116" s="178" t="s">
        <v>176</v>
      </c>
      <c r="C116" s="205" t="s">
        <v>177</v>
      </c>
      <c r="D116" s="146" t="s">
        <v>49</v>
      </c>
      <c r="E116" s="107"/>
      <c r="F116" s="108"/>
      <c r="G116" s="53" t="s">
        <v>18</v>
      </c>
      <c r="H116" s="5"/>
    </row>
    <row r="117" spans="1:8" ht="21" customHeight="1" x14ac:dyDescent="0.3">
      <c r="A117" s="1"/>
      <c r="B117" s="178" t="s">
        <v>178</v>
      </c>
      <c r="C117" s="205" t="s">
        <v>179</v>
      </c>
      <c r="D117" s="146" t="s">
        <v>49</v>
      </c>
      <c r="E117" s="175">
        <f>+E112-E113-E114-E115-E116</f>
        <v>0</v>
      </c>
      <c r="F117" s="176">
        <f>+F112-F113-F114-F115-F116</f>
        <v>0</v>
      </c>
      <c r="G117" s="53" t="s">
        <v>18</v>
      </c>
      <c r="H117" s="5"/>
    </row>
    <row r="118" spans="1:8" ht="21" customHeight="1" x14ac:dyDescent="0.3">
      <c r="A118" s="1"/>
      <c r="B118" s="178" t="s">
        <v>180</v>
      </c>
      <c r="C118" s="205" t="s">
        <v>181</v>
      </c>
      <c r="D118" s="146" t="s">
        <v>49</v>
      </c>
      <c r="E118" s="107"/>
      <c r="F118" s="108"/>
      <c r="G118" s="53" t="s">
        <v>18</v>
      </c>
      <c r="H118" s="5"/>
    </row>
    <row r="119" spans="1:8" ht="21" customHeight="1" x14ac:dyDescent="0.3">
      <c r="A119" s="1"/>
      <c r="B119" s="178" t="s">
        <v>182</v>
      </c>
      <c r="C119" s="179" t="s">
        <v>183</v>
      </c>
      <c r="D119" s="146" t="s">
        <v>49</v>
      </c>
      <c r="E119" s="175">
        <f>IFERROR(+IF((E113+E114)&lt;(E120),E115+E116+E120,E113+E114+E115+E116),"  ")</f>
        <v>0</v>
      </c>
      <c r="F119" s="176">
        <f>IFERROR(+IF((F113+F114)&lt;(F120),F115+F116+F120,F113+F114+F115+F116)," ")</f>
        <v>0</v>
      </c>
      <c r="G119" s="53" t="s">
        <v>18</v>
      </c>
      <c r="H119" s="5"/>
    </row>
    <row r="120" spans="1:8" ht="21" customHeight="1" x14ac:dyDescent="0.3">
      <c r="A120" s="1"/>
      <c r="B120" s="178" t="s">
        <v>184</v>
      </c>
      <c r="C120" s="179" t="s">
        <v>185</v>
      </c>
      <c r="D120" s="146" t="s">
        <v>49</v>
      </c>
      <c r="E120" s="107"/>
      <c r="F120" s="108"/>
      <c r="G120" s="53" t="s">
        <v>18</v>
      </c>
      <c r="H120" s="5"/>
    </row>
    <row r="121" spans="1:8" ht="21" customHeight="1" thickBot="1" x14ac:dyDescent="0.35">
      <c r="A121" s="1"/>
      <c r="B121" s="206" t="s">
        <v>186</v>
      </c>
      <c r="C121" s="207" t="s">
        <v>187</v>
      </c>
      <c r="D121" s="154" t="s">
        <v>49</v>
      </c>
      <c r="E121" s="112"/>
      <c r="F121" s="113"/>
      <c r="G121" s="53" t="s">
        <v>18</v>
      </c>
      <c r="H121" s="5"/>
    </row>
    <row r="122" spans="1:8" ht="17.25" x14ac:dyDescent="0.3">
      <c r="A122" s="1"/>
      <c r="B122" s="83"/>
      <c r="C122" s="1"/>
      <c r="D122" s="1"/>
      <c r="E122" s="1"/>
      <c r="F122" s="1"/>
      <c r="G122" s="3"/>
      <c r="H122" s="5"/>
    </row>
    <row r="123" spans="1:8" ht="16.5" x14ac:dyDescent="0.3">
      <c r="A123" s="1"/>
      <c r="B123" s="208"/>
      <c r="C123" s="1"/>
      <c r="D123" s="209"/>
      <c r="E123" s="210"/>
      <c r="F123" s="209"/>
      <c r="G123" s="211"/>
      <c r="H123" s="212"/>
    </row>
    <row r="124" spans="1:8" ht="17.25" thickBot="1" x14ac:dyDescent="0.35">
      <c r="A124" s="1"/>
      <c r="B124" s="47" t="s">
        <v>188</v>
      </c>
      <c r="C124" s="213"/>
      <c r="D124" s="213"/>
      <c r="E124" s="209"/>
      <c r="F124" s="209"/>
      <c r="G124" s="214"/>
      <c r="H124" s="212"/>
    </row>
    <row r="125" spans="1:8" ht="27" customHeight="1" thickBot="1" x14ac:dyDescent="0.35">
      <c r="A125" s="1"/>
      <c r="B125" s="215" t="str">
        <f>+IF(AND([1]Identifikace!D21="Prosím vyberte",[1]Identifikace!N21="Prosím vyberte"),"Vyplňte, prosím, v listu Identifikace, zda uplatňujete dvousložkovou formu ceny.",IF(OR([1]Identifikace!D21="ano",[1]Identifikace!N21="ano"),"V listu Identifikace jste uvedli, že uplatňujete DVOUSLOŽKOVOU FORMU CENY, vyplňte, prosím, tuto tabulku.",IF([1]Identifikace!D21=[1]Identifikace!N21="ne""V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uplatňujete DVOUSLOŽKOVOU FORMU CENY, vyplňte, prosím, tuto tabulku.</v>
      </c>
      <c r="C125" s="216"/>
      <c r="D125" s="216"/>
      <c r="E125" s="216"/>
      <c r="F125" s="217"/>
      <c r="G125" s="214"/>
      <c r="H125" s="212"/>
    </row>
    <row r="126" spans="1:8" ht="17.25" thickBot="1" x14ac:dyDescent="0.35">
      <c r="A126" s="1"/>
      <c r="B126" s="47"/>
      <c r="C126" s="213"/>
      <c r="D126" s="213"/>
      <c r="E126" s="209"/>
      <c r="F126" s="209"/>
      <c r="G126" s="214"/>
      <c r="H126" s="212"/>
    </row>
    <row r="127" spans="1:8" ht="21" thickBot="1" x14ac:dyDescent="0.35">
      <c r="A127" s="1"/>
      <c r="B127" s="218" t="s">
        <v>189</v>
      </c>
      <c r="C127" s="159"/>
      <c r="D127" s="159"/>
      <c r="E127" s="159"/>
      <c r="F127" s="160"/>
      <c r="G127" s="161"/>
      <c r="H127" s="148"/>
    </row>
    <row r="128" spans="1:8" ht="28.5" x14ac:dyDescent="0.3">
      <c r="A128" s="1"/>
      <c r="B128" s="165"/>
      <c r="C128" s="91" t="s">
        <v>129</v>
      </c>
      <c r="D128" s="91" t="s">
        <v>130</v>
      </c>
      <c r="E128" s="219" t="s">
        <v>31</v>
      </c>
      <c r="F128" s="220" t="s">
        <v>32</v>
      </c>
      <c r="G128" s="221"/>
      <c r="H128" s="5"/>
    </row>
    <row r="129" spans="1:8" ht="28.5" x14ac:dyDescent="0.3">
      <c r="A129" s="1"/>
      <c r="B129" s="165"/>
      <c r="C129" s="91"/>
      <c r="D129" s="91"/>
      <c r="E129" s="93" t="s">
        <v>45</v>
      </c>
      <c r="F129" s="94" t="s">
        <v>45</v>
      </c>
      <c r="G129" s="221"/>
      <c r="H129" s="5"/>
    </row>
    <row r="130" spans="1:8" ht="17.25" thickBot="1" x14ac:dyDescent="0.35">
      <c r="A130" s="1"/>
      <c r="B130" s="222">
        <v>1</v>
      </c>
      <c r="C130" s="169">
        <v>2</v>
      </c>
      <c r="D130" s="169" t="s">
        <v>46</v>
      </c>
      <c r="E130" s="169">
        <v>3</v>
      </c>
      <c r="F130" s="170">
        <v>4</v>
      </c>
      <c r="G130" s="221"/>
      <c r="H130" s="5"/>
    </row>
    <row r="131" spans="1:8" ht="27" customHeight="1" x14ac:dyDescent="0.3">
      <c r="A131" s="1"/>
      <c r="B131" s="139" t="s">
        <v>190</v>
      </c>
      <c r="C131" s="140" t="s">
        <v>191</v>
      </c>
      <c r="D131" s="141" t="s">
        <v>49</v>
      </c>
      <c r="E131" s="201"/>
      <c r="F131" s="202"/>
      <c r="G131" s="53" t="s">
        <v>18</v>
      </c>
      <c r="H131" s="5"/>
    </row>
    <row r="132" spans="1:8" ht="27" customHeight="1" x14ac:dyDescent="0.3">
      <c r="A132" s="1"/>
      <c r="B132" s="144" t="s">
        <v>192</v>
      </c>
      <c r="C132" s="145" t="s">
        <v>193</v>
      </c>
      <c r="D132" s="146" t="s">
        <v>148</v>
      </c>
      <c r="E132" s="180">
        <f>IFERROR(+(E131/E101)*100,"  ")</f>
        <v>0</v>
      </c>
      <c r="F132" s="181" t="str">
        <f>IFERROR(+(F131/F101)*100,"  ")</f>
        <v xml:space="preserve">  </v>
      </c>
      <c r="G132" s="53" t="s">
        <v>18</v>
      </c>
      <c r="H132" s="5"/>
    </row>
    <row r="133" spans="1:8" ht="27" customHeight="1" x14ac:dyDescent="0.3">
      <c r="A133" s="1"/>
      <c r="B133" s="144" t="s">
        <v>194</v>
      </c>
      <c r="C133" s="145" t="s">
        <v>195</v>
      </c>
      <c r="D133" s="146" t="s">
        <v>49</v>
      </c>
      <c r="E133" s="175" t="str">
        <f>IF(E131&lt;&gt;0,E101-E131," ")</f>
        <v xml:space="preserve"> </v>
      </c>
      <c r="F133" s="176" t="str">
        <f>IF(F131&lt;&gt;0,F101-F131," ")</f>
        <v xml:space="preserve"> </v>
      </c>
      <c r="G133" s="53" t="s">
        <v>18</v>
      </c>
      <c r="H133" s="5"/>
    </row>
    <row r="134" spans="1:8" ht="27" customHeight="1" x14ac:dyDescent="0.3">
      <c r="A134" s="1"/>
      <c r="B134" s="144" t="s">
        <v>196</v>
      </c>
      <c r="C134" s="145" t="s">
        <v>197</v>
      </c>
      <c r="D134" s="146" t="s">
        <v>49</v>
      </c>
      <c r="E134" s="175" t="str">
        <f>IFERROR(IF(E132&lt;&gt;0,E96*(1-(E132/100))," "),"  ")</f>
        <v xml:space="preserve"> </v>
      </c>
      <c r="F134" s="176" t="str">
        <f>IFERROR(IF(F132&lt;&gt;0,F96*(1-(F132/100))," "),"  ")</f>
        <v xml:space="preserve">  </v>
      </c>
      <c r="G134" s="53" t="s">
        <v>18</v>
      </c>
      <c r="H134" s="5"/>
    </row>
    <row r="135" spans="1:8" ht="27" customHeight="1" x14ac:dyDescent="0.3">
      <c r="A135" s="1"/>
      <c r="B135" s="144" t="s">
        <v>198</v>
      </c>
      <c r="C135" s="145" t="s">
        <v>199</v>
      </c>
      <c r="D135" s="146" t="s">
        <v>49</v>
      </c>
      <c r="E135" s="175" t="str">
        <f>IFERROR(+E133-E134," ")</f>
        <v xml:space="preserve"> </v>
      </c>
      <c r="F135" s="176" t="str">
        <f>IFERROR(+F133-F134," ")</f>
        <v xml:space="preserve"> </v>
      </c>
      <c r="G135" s="53" t="s">
        <v>18</v>
      </c>
      <c r="H135" s="5"/>
    </row>
    <row r="136" spans="1:8" ht="27" customHeight="1" x14ac:dyDescent="0.3">
      <c r="A136" s="1"/>
      <c r="B136" s="144" t="s">
        <v>200</v>
      </c>
      <c r="C136" s="223" t="s">
        <v>201</v>
      </c>
      <c r="D136" s="146" t="s">
        <v>135</v>
      </c>
      <c r="E136" s="180" t="str">
        <f>IFERROR(FLOOR(+E133/E102,0.01)," ")</f>
        <v xml:space="preserve"> </v>
      </c>
      <c r="F136" s="181" t="str">
        <f>IFERROR(FLOOR(+F133/F102,0.01)," ")</f>
        <v xml:space="preserve"> </v>
      </c>
      <c r="G136" s="53" t="s">
        <v>18</v>
      </c>
      <c r="H136" s="5"/>
    </row>
    <row r="137" spans="1:8" ht="27" customHeight="1" x14ac:dyDescent="0.3">
      <c r="A137" s="1"/>
      <c r="B137" s="144" t="s">
        <v>202</v>
      </c>
      <c r="C137" s="223" t="s">
        <v>203</v>
      </c>
      <c r="D137" s="146" t="s">
        <v>135</v>
      </c>
      <c r="E137" s="187"/>
      <c r="F137" s="188"/>
      <c r="G137" s="53" t="s">
        <v>18</v>
      </c>
      <c r="H137" s="5"/>
    </row>
    <row r="138" spans="1:8" ht="27" customHeight="1" thickBot="1" x14ac:dyDescent="0.35">
      <c r="A138" s="1"/>
      <c r="B138" s="224" t="s">
        <v>204</v>
      </c>
      <c r="C138" s="225" t="s">
        <v>205</v>
      </c>
      <c r="D138" s="226"/>
      <c r="E138" s="227"/>
      <c r="F138" s="228"/>
      <c r="G138" s="53" t="s">
        <v>18</v>
      </c>
      <c r="H138" s="151"/>
    </row>
    <row r="139" spans="1:8" ht="17.25" x14ac:dyDescent="0.3">
      <c r="A139" s="1"/>
      <c r="B139" s="83"/>
      <c r="C139" s="1"/>
      <c r="D139" s="1"/>
      <c r="E139" s="1"/>
      <c r="F139" s="1"/>
      <c r="G139" s="3"/>
      <c r="H139" s="5"/>
    </row>
    <row r="140" spans="1:8" ht="17.25" x14ac:dyDescent="0.3">
      <c r="A140" s="1"/>
      <c r="B140" s="83"/>
      <c r="C140" s="1"/>
      <c r="D140" s="1"/>
      <c r="E140" s="1"/>
      <c r="F140" s="1"/>
      <c r="G140" s="3"/>
      <c r="H140" s="5"/>
    </row>
    <row r="141" spans="1:8" ht="17.25" thickBot="1" x14ac:dyDescent="0.35">
      <c r="A141" s="1"/>
      <c r="B141" s="47" t="s">
        <v>15</v>
      </c>
      <c r="C141" s="229"/>
      <c r="D141" s="229"/>
      <c r="E141" s="229"/>
      <c r="F141" s="230" t="s">
        <v>206</v>
      </c>
      <c r="G141" s="3"/>
      <c r="H141" s="5"/>
    </row>
    <row r="142" spans="1:8" ht="21" thickBot="1" x14ac:dyDescent="0.4">
      <c r="A142" s="1"/>
      <c r="B142" s="231" t="s">
        <v>207</v>
      </c>
      <c r="C142" s="232"/>
      <c r="D142" s="232"/>
      <c r="E142" s="232"/>
      <c r="F142" s="233"/>
      <c r="G142" s="3"/>
      <c r="H142" s="5"/>
    </row>
    <row r="143" spans="1:8" ht="17.25" thickBot="1" x14ac:dyDescent="0.35">
      <c r="A143" s="1"/>
      <c r="B143" s="229" t="s">
        <v>208</v>
      </c>
      <c r="C143" s="229"/>
      <c r="D143" s="1"/>
      <c r="E143" s="229"/>
      <c r="F143" s="229"/>
      <c r="G143" s="12"/>
      <c r="H143" s="5"/>
    </row>
    <row r="144" spans="1:8" ht="28.5" x14ac:dyDescent="0.3">
      <c r="A144" s="1"/>
      <c r="B144" s="234" t="s">
        <v>42</v>
      </c>
      <c r="C144" s="87" t="s">
        <v>43</v>
      </c>
      <c r="D144" s="235" t="s">
        <v>130</v>
      </c>
      <c r="E144" s="236" t="s">
        <v>31</v>
      </c>
      <c r="F144" s="73" t="s">
        <v>32</v>
      </c>
      <c r="G144" s="3"/>
      <c r="H144" s="5"/>
    </row>
    <row r="145" spans="1:8" ht="28.5" x14ac:dyDescent="0.3">
      <c r="A145" s="1"/>
      <c r="B145" s="237"/>
      <c r="C145" s="92"/>
      <c r="D145" s="238"/>
      <c r="E145" s="93" t="s">
        <v>209</v>
      </c>
      <c r="F145" s="94" t="s">
        <v>209</v>
      </c>
      <c r="G145" s="12"/>
      <c r="H145" s="5"/>
    </row>
    <row r="146" spans="1:8" ht="28.5" x14ac:dyDescent="0.3">
      <c r="A146" s="1"/>
      <c r="B146" s="237"/>
      <c r="C146" s="92"/>
      <c r="D146" s="239"/>
      <c r="E146" s="240" t="s">
        <v>45</v>
      </c>
      <c r="F146" s="241" t="s">
        <v>45</v>
      </c>
      <c r="G146" s="3"/>
      <c r="H146" s="5"/>
    </row>
    <row r="147" spans="1:8" ht="17.25" thickBot="1" x14ac:dyDescent="0.35">
      <c r="A147" s="1"/>
      <c r="B147" s="242">
        <v>1</v>
      </c>
      <c r="C147" s="243">
        <v>2</v>
      </c>
      <c r="D147" s="243" t="s">
        <v>46</v>
      </c>
      <c r="E147" s="243">
        <v>3</v>
      </c>
      <c r="F147" s="244">
        <v>4</v>
      </c>
      <c r="G147" s="245"/>
      <c r="H147" s="5"/>
    </row>
    <row r="148" spans="1:8" ht="18" thickBot="1" x14ac:dyDescent="0.35">
      <c r="A148" s="1"/>
      <c r="B148" s="246" t="s">
        <v>210</v>
      </c>
      <c r="C148" s="247"/>
      <c r="D148" s="247"/>
      <c r="E148" s="247"/>
      <c r="F148" s="248"/>
      <c r="G148" s="245"/>
      <c r="H148" s="5"/>
    </row>
    <row r="149" spans="1:8" ht="21" customHeight="1" x14ac:dyDescent="0.3">
      <c r="A149" s="1"/>
      <c r="B149" s="249" t="s">
        <v>47</v>
      </c>
      <c r="C149" s="250" t="s">
        <v>211</v>
      </c>
      <c r="D149" s="251" t="s">
        <v>49</v>
      </c>
      <c r="E149" s="120">
        <v>7.4669999999999996</v>
      </c>
      <c r="F149" s="121"/>
      <c r="G149" s="53" t="s">
        <v>18</v>
      </c>
      <c r="H149" s="5"/>
    </row>
    <row r="150" spans="1:8" ht="21" customHeight="1" x14ac:dyDescent="0.3">
      <c r="A150" s="1"/>
      <c r="B150" s="252" t="s">
        <v>50</v>
      </c>
      <c r="C150" s="253" t="s">
        <v>212</v>
      </c>
      <c r="D150" s="254" t="s">
        <v>106</v>
      </c>
      <c r="E150" s="255">
        <v>4.8999999999999998E-3</v>
      </c>
      <c r="F150" s="256">
        <v>4.8999999999999998E-3</v>
      </c>
      <c r="G150" s="53" t="s">
        <v>18</v>
      </c>
      <c r="H150" s="5"/>
    </row>
    <row r="151" spans="1:8" ht="21" customHeight="1" x14ac:dyDescent="0.3">
      <c r="A151" s="1"/>
      <c r="B151" s="252" t="s">
        <v>52</v>
      </c>
      <c r="C151" s="174" t="s">
        <v>213</v>
      </c>
      <c r="D151" s="254" t="s">
        <v>49</v>
      </c>
      <c r="E151" s="175">
        <f>IF(ISBLANK(E149),"  ",E149*E150)</f>
        <v>3.6588299999999997E-2</v>
      </c>
      <c r="F151" s="176" t="str">
        <f>IF(ISBLANK(F149),"  ",F149*F150)</f>
        <v xml:space="preserve">  </v>
      </c>
      <c r="G151" s="53" t="s">
        <v>18</v>
      </c>
      <c r="H151" s="4"/>
    </row>
    <row r="152" spans="1:8" ht="21" customHeight="1" x14ac:dyDescent="0.3">
      <c r="A152" s="1"/>
      <c r="B152" s="252" t="s">
        <v>58</v>
      </c>
      <c r="C152" s="257" t="s">
        <v>214</v>
      </c>
      <c r="D152" s="254" t="s">
        <v>49</v>
      </c>
      <c r="E152" s="122">
        <v>7.4669999999999996</v>
      </c>
      <c r="F152" s="258"/>
      <c r="G152" s="53" t="s">
        <v>18</v>
      </c>
      <c r="H152" s="5"/>
    </row>
    <row r="153" spans="1:8" ht="21" customHeight="1" x14ac:dyDescent="0.3">
      <c r="A153" s="1"/>
      <c r="B153" s="252" t="s">
        <v>60</v>
      </c>
      <c r="C153" s="174" t="s">
        <v>215</v>
      </c>
      <c r="D153" s="254" t="s">
        <v>106</v>
      </c>
      <c r="E153" s="255">
        <v>9.1999999999999998E-3</v>
      </c>
      <c r="F153" s="256">
        <v>9.1999999999999998E-3</v>
      </c>
      <c r="G153" s="53" t="s">
        <v>18</v>
      </c>
      <c r="H153" s="5"/>
    </row>
    <row r="154" spans="1:8" ht="21" customHeight="1" x14ac:dyDescent="0.3">
      <c r="A154" s="1"/>
      <c r="B154" s="252" t="s">
        <v>62</v>
      </c>
      <c r="C154" s="174" t="s">
        <v>216</v>
      </c>
      <c r="D154" s="254" t="s">
        <v>49</v>
      </c>
      <c r="E154" s="175">
        <f>IF(ISBLANK(E152),"  ",E152*E153)</f>
        <v>6.8696399999999991E-2</v>
      </c>
      <c r="F154" s="176" t="str">
        <f>IF(ISBLANK(F152)," ",F152*F153)</f>
        <v xml:space="preserve"> </v>
      </c>
      <c r="G154" s="53" t="s">
        <v>18</v>
      </c>
      <c r="H154" s="4"/>
    </row>
    <row r="155" spans="1:8" ht="21" customHeight="1" x14ac:dyDescent="0.3">
      <c r="A155" s="1"/>
      <c r="B155" s="252" t="s">
        <v>64</v>
      </c>
      <c r="C155" s="174" t="s">
        <v>217</v>
      </c>
      <c r="D155" s="254" t="s">
        <v>49</v>
      </c>
      <c r="E155" s="122"/>
      <c r="F155" s="123"/>
      <c r="G155" s="53" t="s">
        <v>18</v>
      </c>
      <c r="H155" s="151"/>
    </row>
    <row r="156" spans="1:8" ht="21" customHeight="1" x14ac:dyDescent="0.3">
      <c r="A156" s="1"/>
      <c r="B156" s="252" t="s">
        <v>70</v>
      </c>
      <c r="C156" s="174" t="s">
        <v>218</v>
      </c>
      <c r="D156" s="254" t="s">
        <v>49</v>
      </c>
      <c r="E156" s="122"/>
      <c r="F156" s="123"/>
      <c r="G156" s="53" t="s">
        <v>18</v>
      </c>
      <c r="H156" s="5"/>
    </row>
    <row r="157" spans="1:8" ht="21" customHeight="1" x14ac:dyDescent="0.3">
      <c r="A157" s="1"/>
      <c r="B157" s="252" t="s">
        <v>72</v>
      </c>
      <c r="C157" s="174" t="s">
        <v>219</v>
      </c>
      <c r="D157" s="254" t="s">
        <v>49</v>
      </c>
      <c r="E157" s="259">
        <v>7.0000000000000007E-2</v>
      </c>
      <c r="F157" s="260">
        <v>7.0000000000000007E-2</v>
      </c>
      <c r="G157" s="53" t="s">
        <v>18</v>
      </c>
      <c r="H157" s="5"/>
    </row>
    <row r="158" spans="1:8" ht="21" customHeight="1" x14ac:dyDescent="0.3">
      <c r="A158" s="1"/>
      <c r="B158" s="252" t="s">
        <v>74</v>
      </c>
      <c r="C158" s="174" t="s">
        <v>220</v>
      </c>
      <c r="D158" s="254" t="s">
        <v>106</v>
      </c>
      <c r="E158" s="175" t="str">
        <f>+IF(ISBLANK(E156),"  ",E156*E157)</f>
        <v xml:space="preserve">  </v>
      </c>
      <c r="F158" s="176" t="str">
        <f>+IF(ISBLANK(F156),"  ",F156*F157)</f>
        <v xml:space="preserve">  </v>
      </c>
      <c r="G158" s="53" t="s">
        <v>18</v>
      </c>
      <c r="H158" s="5"/>
    </row>
    <row r="159" spans="1:8" ht="21" customHeight="1" thickBot="1" x14ac:dyDescent="0.35">
      <c r="A159" s="1"/>
      <c r="B159" s="261" t="s">
        <v>80</v>
      </c>
      <c r="C159" s="262" t="s">
        <v>221</v>
      </c>
      <c r="D159" s="263" t="s">
        <v>49</v>
      </c>
      <c r="E159" s="264">
        <f>+SUMIF(E151,"&gt;=0",E151)+SUMIF(E154,"&gt;=0",E154)+SUMIF(E155,"&gt;=0",E155)+SUMIF(E158,"&gt;=0",E158)</f>
        <v>0.10528469999999998</v>
      </c>
      <c r="F159" s="117">
        <f>+SUMIF(F151,"&gt;=0",F151)+SUMIF(F154,"&gt;=0",F154)+SUMIF(F155,"&gt;=0",F155)+SUMIF(F158,"&gt;=0",F158)</f>
        <v>0</v>
      </c>
      <c r="G159" s="53" t="s">
        <v>18</v>
      </c>
      <c r="H159" s="4"/>
    </row>
    <row r="160" spans="1:8" ht="24" customHeight="1" thickBot="1" x14ac:dyDescent="0.35">
      <c r="A160" s="1"/>
      <c r="B160" s="265" t="s">
        <v>222</v>
      </c>
      <c r="C160" s="266"/>
      <c r="D160" s="266"/>
      <c r="E160" s="266"/>
      <c r="F160" s="267"/>
      <c r="G160" s="245"/>
      <c r="H160" s="5"/>
    </row>
    <row r="161" spans="1:8" ht="21" customHeight="1" x14ac:dyDescent="0.3">
      <c r="A161" s="1"/>
      <c r="B161" s="268" t="s">
        <v>88</v>
      </c>
      <c r="C161" s="250" t="s">
        <v>223</v>
      </c>
      <c r="D161" s="141" t="s">
        <v>224</v>
      </c>
      <c r="E161" s="120"/>
      <c r="F161" s="121"/>
      <c r="G161" s="53" t="s">
        <v>18</v>
      </c>
      <c r="H161" s="4"/>
    </row>
    <row r="162" spans="1:8" ht="21" customHeight="1" x14ac:dyDescent="0.3">
      <c r="A162" s="1"/>
      <c r="B162" s="269" t="s">
        <v>225</v>
      </c>
      <c r="C162" s="174" t="s">
        <v>226</v>
      </c>
      <c r="D162" s="270" t="s">
        <v>106</v>
      </c>
      <c r="E162" s="271">
        <v>1.07</v>
      </c>
      <c r="F162" s="272">
        <v>1.07</v>
      </c>
      <c r="G162" s="53" t="s">
        <v>18</v>
      </c>
      <c r="H162" s="5"/>
    </row>
    <row r="163" spans="1:8" ht="21" customHeight="1" thickBot="1" x14ac:dyDescent="0.35">
      <c r="A163" s="1"/>
      <c r="B163" s="273" t="s">
        <v>227</v>
      </c>
      <c r="C163" s="262" t="s">
        <v>228</v>
      </c>
      <c r="D163" s="263" t="s">
        <v>49</v>
      </c>
      <c r="E163" s="116" t="str">
        <f>+IF(E161&gt;0,E161*E162*E102,"x")</f>
        <v>x</v>
      </c>
      <c r="F163" s="117" t="str">
        <f>+IF(F161&gt;0,F161*F162*F102,"x")</f>
        <v>x</v>
      </c>
      <c r="G163" s="53" t="s">
        <v>18</v>
      </c>
      <c r="H163" s="4"/>
    </row>
    <row r="164" spans="1:8" ht="36.75" customHeight="1" thickBot="1" x14ac:dyDescent="0.35">
      <c r="A164" s="1"/>
      <c r="B164" s="265" t="s">
        <v>229</v>
      </c>
      <c r="C164" s="266"/>
      <c r="D164" s="266"/>
      <c r="E164" s="266"/>
      <c r="F164" s="267"/>
      <c r="G164" s="3"/>
      <c r="H164" s="5"/>
    </row>
    <row r="165" spans="1:8" ht="21" customHeight="1" x14ac:dyDescent="0.3">
      <c r="A165" s="1"/>
      <c r="B165" s="274" t="s">
        <v>90</v>
      </c>
      <c r="C165" s="250" t="s">
        <v>230</v>
      </c>
      <c r="D165" s="275" t="s">
        <v>49</v>
      </c>
      <c r="E165" s="276">
        <f>IF(AND(E159&lt;&gt;0,E163&gt;0),MIN(E159,E163),E159)</f>
        <v>0.10528469999999998</v>
      </c>
      <c r="F165" s="277">
        <f>IF(AND(F159&lt;&gt;0,F163&gt;0),MIN(F159,F163),F159)</f>
        <v>0</v>
      </c>
      <c r="G165" s="53" t="s">
        <v>18</v>
      </c>
      <c r="H165" s="4"/>
    </row>
    <row r="166" spans="1:8" ht="21" customHeight="1" thickBot="1" x14ac:dyDescent="0.35">
      <c r="A166" s="1"/>
      <c r="B166" s="261" t="s">
        <v>92</v>
      </c>
      <c r="C166" s="278" t="s">
        <v>145</v>
      </c>
      <c r="D166" s="244" t="s">
        <v>49</v>
      </c>
      <c r="E166" s="116">
        <f>+E97</f>
        <v>-0.10100000000000001</v>
      </c>
      <c r="F166" s="117">
        <f>+F97</f>
        <v>0</v>
      </c>
      <c r="G166" s="53" t="s">
        <v>18</v>
      </c>
      <c r="H166" s="4"/>
    </row>
    <row r="167" spans="1:8" ht="16.5" x14ac:dyDescent="0.3">
      <c r="A167" s="1"/>
      <c r="B167" s="4"/>
      <c r="C167" s="229"/>
      <c r="D167" s="229"/>
      <c r="E167" s="229"/>
      <c r="F167" s="229"/>
      <c r="G167" s="3"/>
      <c r="H167" s="5"/>
    </row>
    <row r="168" spans="1:8" ht="16.5" x14ac:dyDescent="0.3">
      <c r="A168" s="1"/>
      <c r="B168" s="279"/>
      <c r="C168" s="229"/>
      <c r="D168" s="229"/>
      <c r="E168" s="229"/>
      <c r="F168" s="229"/>
      <c r="G168" s="3"/>
      <c r="H168" s="5"/>
    </row>
    <row r="169" spans="1:8" ht="17.25" thickBot="1" x14ac:dyDescent="0.35">
      <c r="A169" s="1"/>
      <c r="B169" s="47" t="s">
        <v>127</v>
      </c>
      <c r="C169" s="229"/>
      <c r="D169" s="229"/>
      <c r="E169" s="229"/>
      <c r="F169" s="229"/>
      <c r="G169" s="3"/>
      <c r="H169" s="5"/>
    </row>
    <row r="170" spans="1:8" ht="17.25" thickBot="1" x14ac:dyDescent="0.35">
      <c r="A170" s="1"/>
      <c r="B170" s="280" t="s">
        <v>231</v>
      </c>
      <c r="C170" s="281"/>
      <c r="D170" s="281"/>
      <c r="E170" s="281"/>
      <c r="F170" s="282"/>
      <c r="G170" s="3"/>
      <c r="H170" s="5"/>
    </row>
    <row r="171" spans="1:8" ht="17.25" thickBot="1" x14ac:dyDescent="0.35">
      <c r="A171" s="1"/>
      <c r="B171" s="47"/>
      <c r="C171" s="229"/>
      <c r="D171" s="229"/>
      <c r="E171" s="229"/>
      <c r="F171" s="229"/>
      <c r="G171" s="3"/>
      <c r="H171" s="5"/>
    </row>
    <row r="172" spans="1:8" ht="28.5" x14ac:dyDescent="0.3">
      <c r="A172" s="1"/>
      <c r="B172" s="283" t="s">
        <v>42</v>
      </c>
      <c r="C172" s="235" t="s">
        <v>43</v>
      </c>
      <c r="D172" s="235" t="s">
        <v>130</v>
      </c>
      <c r="E172" s="236" t="s">
        <v>31</v>
      </c>
      <c r="F172" s="73" t="s">
        <v>32</v>
      </c>
      <c r="G172" s="3"/>
      <c r="H172" s="5"/>
    </row>
    <row r="173" spans="1:8" ht="28.5" x14ac:dyDescent="0.3">
      <c r="A173" s="1"/>
      <c r="B173" s="284"/>
      <c r="C173" s="238"/>
      <c r="D173" s="238"/>
      <c r="E173" s="93" t="s">
        <v>209</v>
      </c>
      <c r="F173" s="94" t="s">
        <v>209</v>
      </c>
      <c r="G173" s="3"/>
      <c r="H173" s="5"/>
    </row>
    <row r="174" spans="1:8" ht="21" customHeight="1" x14ac:dyDescent="0.3">
      <c r="A174" s="1"/>
      <c r="B174" s="285"/>
      <c r="C174" s="239"/>
      <c r="D174" s="239"/>
      <c r="E174" s="240" t="s">
        <v>45</v>
      </c>
      <c r="F174" s="241" t="s">
        <v>45</v>
      </c>
      <c r="G174" s="3"/>
      <c r="H174" s="5"/>
    </row>
    <row r="175" spans="1:8" ht="17.25" thickBot="1" x14ac:dyDescent="0.35">
      <c r="A175" s="1"/>
      <c r="B175" s="242">
        <v>1</v>
      </c>
      <c r="C175" s="243">
        <v>2</v>
      </c>
      <c r="D175" s="243" t="s">
        <v>46</v>
      </c>
      <c r="E175" s="243">
        <v>3</v>
      </c>
      <c r="F175" s="244">
        <v>4</v>
      </c>
      <c r="G175" s="3"/>
      <c r="H175" s="5"/>
    </row>
    <row r="176" spans="1:8" ht="18" thickBot="1" x14ac:dyDescent="0.35">
      <c r="A176" s="1"/>
      <c r="B176" s="246" t="s">
        <v>232</v>
      </c>
      <c r="C176" s="247"/>
      <c r="D176" s="247"/>
      <c r="E176" s="247"/>
      <c r="F176" s="248"/>
      <c r="G176" s="3"/>
      <c r="H176" s="5"/>
    </row>
    <row r="177" spans="1:8" ht="21" customHeight="1" x14ac:dyDescent="0.3">
      <c r="A177" s="1"/>
      <c r="B177" s="249" t="s">
        <v>94</v>
      </c>
      <c r="C177" s="286" t="s">
        <v>233</v>
      </c>
      <c r="D177" s="251" t="s">
        <v>49</v>
      </c>
      <c r="E177" s="120"/>
      <c r="F177" s="121"/>
      <c r="G177" s="53" t="s">
        <v>18</v>
      </c>
      <c r="H177" s="5"/>
    </row>
    <row r="178" spans="1:8" ht="21" customHeight="1" x14ac:dyDescent="0.3">
      <c r="A178" s="1"/>
      <c r="B178" s="252" t="s">
        <v>96</v>
      </c>
      <c r="C178" s="287" t="s">
        <v>215</v>
      </c>
      <c r="D178" s="288" t="s">
        <v>106</v>
      </c>
      <c r="E178" s="289">
        <v>9.1999999999999998E-3</v>
      </c>
      <c r="F178" s="290">
        <v>9.1999999999999998E-3</v>
      </c>
      <c r="G178" s="53" t="s">
        <v>18</v>
      </c>
      <c r="H178" s="5"/>
    </row>
    <row r="179" spans="1:8" ht="21" customHeight="1" x14ac:dyDescent="0.3">
      <c r="A179" s="1"/>
      <c r="B179" s="252" t="s">
        <v>234</v>
      </c>
      <c r="C179" s="287" t="s">
        <v>216</v>
      </c>
      <c r="D179" s="288" t="s">
        <v>49</v>
      </c>
      <c r="E179" s="291" t="str">
        <f>IF(ISBLANK(E177),"  ",E177*E178)</f>
        <v xml:space="preserve">  </v>
      </c>
      <c r="F179" s="183" t="str">
        <f>IF(ISBLANK(F177),"  ",F177*F178)</f>
        <v xml:space="preserve">  </v>
      </c>
      <c r="G179" s="53" t="s">
        <v>18</v>
      </c>
      <c r="H179" s="5"/>
    </row>
    <row r="180" spans="1:8" ht="21" customHeight="1" x14ac:dyDescent="0.3">
      <c r="A180" s="1"/>
      <c r="B180" s="252" t="s">
        <v>98</v>
      </c>
      <c r="C180" s="287" t="s">
        <v>235</v>
      </c>
      <c r="D180" s="288" t="s">
        <v>49</v>
      </c>
      <c r="E180" s="122"/>
      <c r="F180" s="123"/>
      <c r="G180" s="53" t="s">
        <v>18</v>
      </c>
      <c r="H180" s="292"/>
    </row>
    <row r="181" spans="1:8" ht="21" customHeight="1" thickBot="1" x14ac:dyDescent="0.35">
      <c r="A181" s="1"/>
      <c r="B181" s="261" t="s">
        <v>133</v>
      </c>
      <c r="C181" s="293" t="s">
        <v>236</v>
      </c>
      <c r="D181" s="294" t="s">
        <v>49</v>
      </c>
      <c r="E181" s="295">
        <f>+SUMIF(E179,"&gt;=0",E179)+SUMIF(E180,"&gt;=0",E180)</f>
        <v>0</v>
      </c>
      <c r="F181" s="296">
        <f>+SUMIF(F179,"&gt;=0",F179)+SUMIF(F180,"&gt;=0",F180)</f>
        <v>0</v>
      </c>
      <c r="G181" s="53" t="s">
        <v>18</v>
      </c>
      <c r="H181" s="5"/>
    </row>
    <row r="182" spans="1:8" ht="39" customHeight="1" thickBot="1" x14ac:dyDescent="0.35">
      <c r="A182" s="1"/>
      <c r="B182" s="265" t="s">
        <v>237</v>
      </c>
      <c r="C182" s="266"/>
      <c r="D182" s="266"/>
      <c r="E182" s="266"/>
      <c r="F182" s="267"/>
      <c r="G182" s="297"/>
      <c r="H182" s="5"/>
    </row>
    <row r="183" spans="1:8" ht="29.25" customHeight="1" x14ac:dyDescent="0.3">
      <c r="A183" s="1"/>
      <c r="B183" s="249" t="s">
        <v>136</v>
      </c>
      <c r="C183" s="250" t="s">
        <v>238</v>
      </c>
      <c r="D183" s="251" t="s">
        <v>239</v>
      </c>
      <c r="E183" s="298"/>
      <c r="F183" s="299"/>
      <c r="G183" s="53" t="s">
        <v>18</v>
      </c>
      <c r="H183" s="5"/>
    </row>
    <row r="184" spans="1:8" ht="21" customHeight="1" x14ac:dyDescent="0.3">
      <c r="A184" s="1"/>
      <c r="B184" s="252" t="s">
        <v>138</v>
      </c>
      <c r="C184" s="174" t="s">
        <v>226</v>
      </c>
      <c r="D184" s="288" t="s">
        <v>106</v>
      </c>
      <c r="E184" s="300">
        <v>1.07</v>
      </c>
      <c r="F184" s="301">
        <v>1.07</v>
      </c>
      <c r="G184" s="53" t="s">
        <v>18</v>
      </c>
      <c r="H184" s="5"/>
    </row>
    <row r="185" spans="1:8" ht="21" customHeight="1" thickBot="1" x14ac:dyDescent="0.35">
      <c r="A185" s="1"/>
      <c r="B185" s="261" t="s">
        <v>142</v>
      </c>
      <c r="C185" s="262" t="s">
        <v>240</v>
      </c>
      <c r="D185" s="294" t="s">
        <v>49</v>
      </c>
      <c r="E185" s="302" t="str">
        <f>+IF(E183&gt;0,E183*E184*E102,"x")</f>
        <v>x</v>
      </c>
      <c r="F185" s="296" t="str">
        <f>+IF(F183&gt;0,F183*F184*F102,"x")</f>
        <v>x</v>
      </c>
      <c r="G185" s="53" t="s">
        <v>18</v>
      </c>
      <c r="H185" s="5"/>
    </row>
    <row r="186" spans="1:8" ht="18" thickBot="1" x14ac:dyDescent="0.35">
      <c r="A186" s="1"/>
      <c r="B186" s="265" t="s">
        <v>241</v>
      </c>
      <c r="C186" s="266"/>
      <c r="D186" s="266"/>
      <c r="E186" s="266"/>
      <c r="F186" s="267"/>
      <c r="G186" s="297"/>
      <c r="H186" s="5"/>
    </row>
    <row r="187" spans="1:8" ht="31.5" customHeight="1" x14ac:dyDescent="0.3">
      <c r="A187" s="1"/>
      <c r="B187" s="249" t="s">
        <v>144</v>
      </c>
      <c r="C187" s="250" t="s">
        <v>230</v>
      </c>
      <c r="D187" s="303" t="s">
        <v>49</v>
      </c>
      <c r="E187" s="304">
        <f>IF(AND(E181&lt;&gt;0,E185&gt;0),MIN(E181,E185),E181)</f>
        <v>0</v>
      </c>
      <c r="F187" s="103">
        <f>IF(AND(F181&lt;&gt;0,F185&gt;0),MIN(F181,F185),F181)</f>
        <v>0</v>
      </c>
      <c r="G187" s="53" t="s">
        <v>18</v>
      </c>
      <c r="H187" s="5"/>
    </row>
    <row r="188" spans="1:8" ht="31.5" customHeight="1" thickBot="1" x14ac:dyDescent="0.35">
      <c r="A188" s="1"/>
      <c r="B188" s="261" t="s">
        <v>146</v>
      </c>
      <c r="C188" s="262" t="s">
        <v>145</v>
      </c>
      <c r="D188" s="294" t="s">
        <v>49</v>
      </c>
      <c r="E188" s="264">
        <f>+E117</f>
        <v>0</v>
      </c>
      <c r="F188" s="117">
        <f>+F117</f>
        <v>0</v>
      </c>
      <c r="G188" s="53" t="s">
        <v>18</v>
      </c>
      <c r="H188" s="5"/>
    </row>
    <row r="189" spans="1:8" ht="17.25" thickBot="1" x14ac:dyDescent="0.35">
      <c r="A189" s="1"/>
      <c r="B189" s="305"/>
      <c r="C189" s="30"/>
      <c r="D189" s="30"/>
      <c r="E189" s="30"/>
      <c r="F189" s="30"/>
      <c r="G189" s="297"/>
      <c r="H189" s="5"/>
    </row>
    <row r="190" spans="1:8" ht="16.5" x14ac:dyDescent="0.3">
      <c r="A190" s="2"/>
      <c r="B190" s="306" t="s">
        <v>242</v>
      </c>
      <c r="C190" s="306"/>
      <c r="D190" s="307" t="s">
        <v>243</v>
      </c>
      <c r="E190" s="308"/>
      <c r="F190" s="309"/>
      <c r="G190" s="214"/>
      <c r="H190" s="310"/>
    </row>
    <row r="191" spans="1:8" ht="16.5" x14ac:dyDescent="0.3">
      <c r="A191" s="2"/>
      <c r="B191" s="306" t="s">
        <v>244</v>
      </c>
      <c r="C191" s="306"/>
      <c r="D191" s="311">
        <v>725574792</v>
      </c>
      <c r="E191" s="312"/>
      <c r="F191" s="313"/>
      <c r="G191" s="314"/>
      <c r="H191" s="310"/>
    </row>
    <row r="192" spans="1:8" ht="16.5" x14ac:dyDescent="0.3">
      <c r="A192" s="2"/>
      <c r="B192" s="306" t="s">
        <v>245</v>
      </c>
      <c r="C192" s="306"/>
      <c r="D192" s="315" t="s">
        <v>246</v>
      </c>
      <c r="E192" s="316"/>
      <c r="F192" s="317"/>
      <c r="G192" s="314"/>
      <c r="H192" s="310"/>
    </row>
    <row r="193" spans="1:8" ht="17.25" thickBot="1" x14ac:dyDescent="0.35">
      <c r="A193" s="2"/>
      <c r="B193" s="306" t="s">
        <v>247</v>
      </c>
      <c r="C193" s="306"/>
      <c r="D193" s="318">
        <v>45046</v>
      </c>
      <c r="E193" s="319"/>
      <c r="F193" s="320"/>
      <c r="G193" s="314"/>
      <c r="H193" s="310"/>
    </row>
    <row r="194" spans="1:8" ht="16.5" x14ac:dyDescent="0.3">
      <c r="A194" s="1"/>
      <c r="B194" s="2"/>
      <c r="C194" s="1"/>
      <c r="D194" s="1"/>
      <c r="E194" s="1"/>
      <c r="F194" s="1"/>
      <c r="G194" s="3"/>
      <c r="H194" s="5"/>
    </row>
  </sheetData>
  <mergeCells count="66">
    <mergeCell ref="B192:C192"/>
    <mergeCell ref="D192:F192"/>
    <mergeCell ref="B193:C193"/>
    <mergeCell ref="D193:F193"/>
    <mergeCell ref="B182:F182"/>
    <mergeCell ref="B186:F186"/>
    <mergeCell ref="B190:C190"/>
    <mergeCell ref="D190:F190"/>
    <mergeCell ref="B191:C191"/>
    <mergeCell ref="D191:F191"/>
    <mergeCell ref="B164:F164"/>
    <mergeCell ref="B170:F170"/>
    <mergeCell ref="B172:B174"/>
    <mergeCell ref="C172:C174"/>
    <mergeCell ref="D172:D174"/>
    <mergeCell ref="B176:F176"/>
    <mergeCell ref="B142:F142"/>
    <mergeCell ref="B144:B146"/>
    <mergeCell ref="C144:C146"/>
    <mergeCell ref="D144:D146"/>
    <mergeCell ref="B148:F148"/>
    <mergeCell ref="B160:F160"/>
    <mergeCell ref="B127:F127"/>
    <mergeCell ref="B128:B129"/>
    <mergeCell ref="C128:C129"/>
    <mergeCell ref="D128:D129"/>
    <mergeCell ref="G128:G130"/>
    <mergeCell ref="C138:D138"/>
    <mergeCell ref="G89:G91"/>
    <mergeCell ref="B108:F108"/>
    <mergeCell ref="B109:B110"/>
    <mergeCell ref="C109:C110"/>
    <mergeCell ref="D109:D110"/>
    <mergeCell ref="B125:F125"/>
    <mergeCell ref="B39:B41"/>
    <mergeCell ref="C39:C41"/>
    <mergeCell ref="D39:D41"/>
    <mergeCell ref="B88:F88"/>
    <mergeCell ref="B89:B90"/>
    <mergeCell ref="C89:C90"/>
    <mergeCell ref="D89:D90"/>
    <mergeCell ref="D29:F29"/>
    <mergeCell ref="D30:F30"/>
    <mergeCell ref="C34:D34"/>
    <mergeCell ref="C35:D35"/>
    <mergeCell ref="C36:D36"/>
    <mergeCell ref="B38:F38"/>
    <mergeCell ref="B25:B26"/>
    <mergeCell ref="D25:F25"/>
    <mergeCell ref="D26:F26"/>
    <mergeCell ref="B27:B28"/>
    <mergeCell ref="D27:F27"/>
    <mergeCell ref="D28:F28"/>
    <mergeCell ref="B11:F11"/>
    <mergeCell ref="B12:F12"/>
    <mergeCell ref="B18:F18"/>
    <mergeCell ref="D19:E19"/>
    <mergeCell ref="B23:B24"/>
    <mergeCell ref="D23:F23"/>
    <mergeCell ref="D24:F24"/>
    <mergeCell ref="B5:F5"/>
    <mergeCell ref="B6:F6"/>
    <mergeCell ref="B7:F7"/>
    <mergeCell ref="B8:F8"/>
    <mergeCell ref="B9:F9"/>
    <mergeCell ref="B10:F10"/>
  </mergeCells>
  <conditionalFormatting sqref="B125:F125">
    <cfRule type="notContainsText" dxfId="44" priority="3" operator="notContains" text="Vyplňte, prosím, v listu Identifikace, zda uplatňujete dvousložkovou formu ceny.">
      <formula>ISERROR(SEARCH("Vyplňte, prosím, v listu Identifikace, zda uplatňujete dvousložkovou formu ceny.",B125))</formula>
    </cfRule>
  </conditionalFormatting>
  <conditionalFormatting sqref="E43">
    <cfRule type="expression" dxfId="43" priority="39">
      <formula>+AND(ISBLANK($E$44:$E$47))</formula>
    </cfRule>
  </conditionalFormatting>
  <conditionalFormatting sqref="E48">
    <cfRule type="expression" dxfId="42" priority="38">
      <formula>+AND(ISBLANK($E$49:$E$50))</formula>
    </cfRule>
  </conditionalFormatting>
  <conditionalFormatting sqref="E51">
    <cfRule type="expression" dxfId="41" priority="37">
      <formula>+AND(ISBLANK($E$52:$E$53))</formula>
    </cfRule>
  </conditionalFormatting>
  <conditionalFormatting sqref="E54">
    <cfRule type="expression" dxfId="40" priority="36">
      <formula>+AND(ISBLANK($E$55:$E$57))</formula>
    </cfRule>
  </conditionalFormatting>
  <conditionalFormatting sqref="E58">
    <cfRule type="expression" dxfId="39" priority="2">
      <formula>+ISBLANK($E$112)</formula>
    </cfRule>
  </conditionalFormatting>
  <conditionalFormatting sqref="E59">
    <cfRule type="expression" dxfId="38" priority="35">
      <formula>+AND(ISBLANK($E$60:$E$62))</formula>
    </cfRule>
  </conditionalFormatting>
  <conditionalFormatting sqref="E68">
    <cfRule type="expression" dxfId="37" priority="25">
      <formula>+AND(ISBLANK($E$44:$E$47),ISBLANK($E$49:$E$50),ISBLANK($E$52:$E$53),ISBLANK($E$55:$E$57),ISBLANK($E$60:$E$66))</formula>
    </cfRule>
  </conditionalFormatting>
  <conditionalFormatting sqref="E93">
    <cfRule type="expression" dxfId="36" priority="29">
      <formula>+AND(ISBLANK($E$94:$E$95))</formula>
    </cfRule>
  </conditionalFormatting>
  <conditionalFormatting sqref="E96">
    <cfRule type="expression" dxfId="35" priority="20">
      <formula>+AND(ISBLANK($E$44:$E$47),ISBLANK($E$49:$E$50),ISBLANK($E$52:$E$53),ISBLANK($E$55:$E$57),ISBLANK($E$60:$E$66),ISBLANK($E$94:$E$95))</formula>
    </cfRule>
  </conditionalFormatting>
  <conditionalFormatting sqref="E99">
    <cfRule type="expression" dxfId="34" priority="23">
      <formula>+AND(ISBLANK($E$55:$E$56),ISBLANK($E$35))</formula>
    </cfRule>
  </conditionalFormatting>
  <conditionalFormatting sqref="E100">
    <cfRule type="expression" dxfId="33" priority="22">
      <formula>+AND(ISBLANK($E$97),$E$99&gt;=0)</formula>
    </cfRule>
  </conditionalFormatting>
  <conditionalFormatting sqref="E117">
    <cfRule type="expression" dxfId="32" priority="26">
      <formula>+AND(ISBLANK($E$112:$E$116))</formula>
    </cfRule>
  </conditionalFormatting>
  <conditionalFormatting sqref="E119">
    <cfRule type="expression" dxfId="31" priority="16">
      <formula>+AND(ISBLANK($E$112:$E$116))</formula>
    </cfRule>
  </conditionalFormatting>
  <conditionalFormatting sqref="E159">
    <cfRule type="expression" dxfId="30" priority="14">
      <formula>+AND(ISBLANK($E$149),ISBLANK($E$152),ISBLANK($E$155:$E$156))</formula>
    </cfRule>
  </conditionalFormatting>
  <conditionalFormatting sqref="E163">
    <cfRule type="expression" dxfId="29" priority="44">
      <formula>+ISBLANK($E$161)</formula>
    </cfRule>
  </conditionalFormatting>
  <conditionalFormatting sqref="E165">
    <cfRule type="expression" dxfId="28" priority="7">
      <formula>+AND(ISBLANK($E$149),ISBLANK($E$152),ISBLANK($E$155:$E$156),ISBLANK($E$161))</formula>
    </cfRule>
  </conditionalFormatting>
  <conditionalFormatting sqref="E166">
    <cfRule type="expression" dxfId="27" priority="5">
      <formula>+ISBLANK($E$97)</formula>
    </cfRule>
  </conditionalFormatting>
  <conditionalFormatting sqref="E181">
    <cfRule type="expression" dxfId="26" priority="12">
      <formula>+AND(ISBLANK($E$177),ISBLANK($E$180))</formula>
    </cfRule>
  </conditionalFormatting>
  <conditionalFormatting sqref="E185">
    <cfRule type="expression" dxfId="25" priority="42">
      <formula>+ISBLANK($E$183)</formula>
    </cfRule>
  </conditionalFormatting>
  <conditionalFormatting sqref="E187">
    <cfRule type="expression" dxfId="24" priority="9">
      <formula>+AND(ISBLANK($E$177),ISBLANK($E$180),ISBLANK($E$183))</formula>
    </cfRule>
  </conditionalFormatting>
  <conditionalFormatting sqref="E188">
    <cfRule type="expression" dxfId="23" priority="40">
      <formula>+AND(ISBLANK($E$112),ISBLANK($E$113),ISBLANK($E$114),ISBLANK($E$115),ISBLANK($E$116))</formula>
    </cfRule>
  </conditionalFormatting>
  <conditionalFormatting sqref="E101:F102">
    <cfRule type="cellIs" dxfId="22" priority="17" operator="equal">
      <formula>0</formula>
    </cfRule>
  </conditionalFormatting>
  <conditionalFormatting sqref="F43">
    <cfRule type="expression" dxfId="21" priority="34">
      <formula>+AND(ISBLANK($F$44:$F$47))</formula>
    </cfRule>
  </conditionalFormatting>
  <conditionalFormatting sqref="F48">
    <cfRule type="expression" dxfId="20" priority="33">
      <formula>+AND(ISBLANK($F$49:$F$50))</formula>
    </cfRule>
  </conditionalFormatting>
  <conditionalFormatting sqref="F51">
    <cfRule type="expression" dxfId="19" priority="32">
      <formula>+AND(ISBLANK($F$52:$F$53))</formula>
    </cfRule>
  </conditionalFormatting>
  <conditionalFormatting sqref="F54">
    <cfRule type="expression" dxfId="18" priority="31">
      <formula>+AND(ISBLANK($F$55:$F$57))</formula>
    </cfRule>
  </conditionalFormatting>
  <conditionalFormatting sqref="F58">
    <cfRule type="expression" dxfId="17" priority="1">
      <formula>+ISBLANK($F$112)</formula>
    </cfRule>
  </conditionalFormatting>
  <conditionalFormatting sqref="F59">
    <cfRule type="expression" dxfId="16" priority="30">
      <formula>+AND(ISBLANK($F$60:$F$62))</formula>
    </cfRule>
  </conditionalFormatting>
  <conditionalFormatting sqref="F68">
    <cfRule type="expression" dxfId="15" priority="24">
      <formula>+AND(ISBLANK($F$44:$F$47),ISBLANK($F$49:$F$50),ISBLANK($F$52:$F$53),ISBLANK($F$55:$F$57),ISBLANK($F$60:$F$66))</formula>
    </cfRule>
  </conditionalFormatting>
  <conditionalFormatting sqref="F93">
    <cfRule type="expression" dxfId="14" priority="28">
      <formula>+AND(ISBLANK($F$94:$F$95))</formula>
    </cfRule>
  </conditionalFormatting>
  <conditionalFormatting sqref="F96">
    <cfRule type="expression" dxfId="13" priority="19">
      <formula>+AND(ISBLANK($F$44:$F$47),ISBLANK($F$49:$F$50),ISBLANK($F$52:$F$53),ISBLANK($F$55:$F$57),ISBLANK($F$60:$F$66),ISBLANK($F$94:$F$95))</formula>
    </cfRule>
  </conditionalFormatting>
  <conditionalFormatting sqref="F99">
    <cfRule type="expression" dxfId="12" priority="21">
      <formula>+AND(ISBLANK($F$55:$F$56),ISBLANK($F$35))</formula>
    </cfRule>
  </conditionalFormatting>
  <conditionalFormatting sqref="F100">
    <cfRule type="expression" dxfId="11" priority="18">
      <formula>+AND(ISBLANK($F$97),$F$99&gt;=0)</formula>
    </cfRule>
  </conditionalFormatting>
  <conditionalFormatting sqref="F117">
    <cfRule type="expression" dxfId="10" priority="27">
      <formula>+AND(ISBLANK($F$112:$F$116))</formula>
    </cfRule>
  </conditionalFormatting>
  <conditionalFormatting sqref="F119">
    <cfRule type="expression" dxfId="9" priority="15">
      <formula>+AND(ISBLANK($F$112:$F$116))</formula>
    </cfRule>
  </conditionalFormatting>
  <conditionalFormatting sqref="F159">
    <cfRule type="expression" dxfId="8" priority="13">
      <formula>+AND(ISBLANK($F$149),ISBLANK($F$152),ISBLANK($F$155:$F$156))</formula>
    </cfRule>
  </conditionalFormatting>
  <conditionalFormatting sqref="F163">
    <cfRule type="expression" dxfId="7" priority="43">
      <formula>+ISBLANK($F$161)</formula>
    </cfRule>
  </conditionalFormatting>
  <conditionalFormatting sqref="F165">
    <cfRule type="expression" dxfId="6" priority="6">
      <formula>+AND(ISBLANK($F$149),ISBLANK($F$152),ISBLANK($F$155:$F$156),ISBLANK($F$161))</formula>
    </cfRule>
  </conditionalFormatting>
  <conditionalFormatting sqref="F166">
    <cfRule type="expression" dxfId="5" priority="4">
      <formula>+ISBLANK($F$97)</formula>
    </cfRule>
  </conditionalFormatting>
  <conditionalFormatting sqref="F181">
    <cfRule type="expression" dxfId="4" priority="11">
      <formula>+AND(ISBLANK($F$177),ISBLANK($F$180))</formula>
    </cfRule>
  </conditionalFormatting>
  <conditionalFormatting sqref="F185">
    <cfRule type="expression" dxfId="3" priority="41">
      <formula>+ISBLANK($F$183)</formula>
    </cfRule>
  </conditionalFormatting>
  <conditionalFormatting sqref="F187">
    <cfRule type="expression" dxfId="2" priority="8">
      <formula>+AND(ISBLANK($F$177),ISBLANK($F$180),ISBLANK($F$183))</formula>
    </cfRule>
  </conditionalFormatting>
  <conditionalFormatting sqref="F188">
    <cfRule type="expression" dxfId="1" priority="10">
      <formula>+AND(ISBLANK($F$112),ISBLANK($F$113),ISBLANK($F$114),ISBLANK($F$115),ISBLANK($F$116))</formula>
    </cfRule>
  </conditionalFormatting>
  <conditionalFormatting sqref="G21">
    <cfRule type="containsText" dxfId="0" priority="45" operator="containsText" text="Vyplňte, prosím, nejprve záložku Identifikace">
      <formula>NOT(ISERROR(SEARCH("Vyplňte, prosím, nejprve záložku Identifikace",G21)))</formula>
    </cfRule>
  </conditionalFormatting>
  <dataValidations count="6">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xr:uid="{DA4D9C19-410A-401E-AE6C-D0C3BBFCB7D1}"/>
    <dataValidation allowBlank="1" showInputMessage="1" showErrorMessage="1" promptTitle="Hodnota musí být minimálně 0" prompt="Hodnota na tomto řádku musí být minimálně 0._x000a_Je vypočtena vzorcem: _x000a_ř. VII.1 - ř. 4.1 - ř. 4.2._x000a_" sqref="F99" xr:uid="{A025CF90-36F4-4D94-8E8F-B596571FE674}"/>
    <dataValidation type="list" allowBlank="1" showInputMessage="1" showErrorMessage="1" sqref="D29:F29" xr:uid="{4704E75A-B9AC-4A71-AAD4-3FC5E60C4547}">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4" xr:uid="{96CD73CD-F9C6-48B3-808B-58CC6ED2717A}">
      <formula1>0</formula1>
    </dataValidation>
    <dataValidation type="decimal" operator="lessThanOrEqual" allowBlank="1" showInputMessage="1" showErrorMessage="1" errorTitle="Chybná hodnota" error="V tomto řádku může hodnota menší nebo rovna nule._x000a_Prosím opravte. _x000a_" sqref="E94 E64:F64" xr:uid="{82B58C5F-EC62-4497-8A70-BDC13FFB8AFB}">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F73B59B-5453-4E55-A5B6-D3D01716F25E}"/>
  </dataValidations>
  <hyperlinks>
    <hyperlink ref="G43" location="Vysvětlivky!B21:E21" display="více zde" xr:uid="{8D13E903-6FCE-48CB-B900-B31D4291BC6D}"/>
    <hyperlink ref="G44" location="Vysvětlivky!B22:E22" display="více zde" xr:uid="{BEF02FD0-DD27-4CEA-9D63-1CEF479A87C6}"/>
    <hyperlink ref="G45" location="Vysvětlivky!B23:E23" display="více zde" xr:uid="{C71AAC50-8FCE-4B91-8378-B61C4012A26B}"/>
    <hyperlink ref="G46" location="Vysvětlivky!B24:E24" display="více zde" xr:uid="{C01694B4-5293-4B90-AD53-6EE81A46AFC7}"/>
    <hyperlink ref="G47" location="Vysvětlivky!B25:E25" display="více zde" xr:uid="{C0D571A2-3A48-4580-A9EC-D22E9A86C3F9}"/>
    <hyperlink ref="G48" location="Vysvětlivky!B26:E26" display="více zde" xr:uid="{2AD428E5-C446-4234-8FA5-380C8F397C82}"/>
    <hyperlink ref="G49" location="Vysvětlivky!B27:E27" display="více zde" xr:uid="{D320FFF4-95AB-4784-B3DC-B94012D299CF}"/>
    <hyperlink ref="G50" location="Vysvětlivky!B28:E28" display="více zde" xr:uid="{798A6CD3-30C1-48D0-BE9B-7D892A41C704}"/>
    <hyperlink ref="G51:G58" location="Vysvětlivky!B36:E36" display="více zde" xr:uid="{7975CE67-13B0-4E3A-AC2E-CCD3F6E00BA9}"/>
    <hyperlink ref="G51" location="Vysvětlivky!B29:E29" display="více zde" xr:uid="{DCBD53B9-8411-4F91-9EBB-5DEDC8D4DB38}"/>
    <hyperlink ref="G52" location="Vysvětlivky!B30:E30" display="více zde" xr:uid="{A40EC870-6F2B-470E-995D-7ECFBEF1F0CF}"/>
    <hyperlink ref="G53" location="Vysvětlivky!B31:E31" display="více zde" xr:uid="{B99F786B-4BA6-45A0-8164-89EC4A54F3EA}"/>
    <hyperlink ref="G54" location="Vysvětlivky!B32:E32" display="více zde" xr:uid="{8CE08FDF-DE2F-4472-B024-8E4BD6241B78}"/>
    <hyperlink ref="G55" location="Vysvětlivky!B33:E33" display="více zde" xr:uid="{B2FF2CE7-9E5D-4E10-8625-D6E439E9FBC8}"/>
    <hyperlink ref="G56" location="Vysvětlivky!B34:E34" display="více zde" xr:uid="{EC6527FF-01E0-4D9A-B174-C7455FD3E257}"/>
    <hyperlink ref="G57" location="Vysvětlivky!B35:E35" display="více zde" xr:uid="{4053F6C6-3121-4BE0-B06D-F3A3E10A0785}"/>
    <hyperlink ref="G58" location="Vysvětlivky!B36:E36" display="více zde" xr:uid="{36AC70B2-C302-4353-814C-973AB288FD61}"/>
    <hyperlink ref="G59:G63" location="Vysvětlivky!B36:E36" display="více zde" xr:uid="{98B8D390-CA9B-4D0A-AFE9-E46150A3E4CF}"/>
    <hyperlink ref="G59" location="Vysvětlivky!B37:E37" display="více zde" xr:uid="{81CC6CEA-D2C7-419B-807C-94EC46CD0DA4}"/>
    <hyperlink ref="G60" location="Vysvětlivky!B38:E38" display="více zde" xr:uid="{26F3143B-D3E7-422B-8664-FB0774033886}"/>
    <hyperlink ref="G61" location="Vysvětlivky!B39:E39" display="více zde" xr:uid="{26C9103C-D009-477A-B135-7C218AE017CF}"/>
    <hyperlink ref="G62" location="Vysvětlivky!B40:E40" display="více zde" xr:uid="{B5E4409A-D32F-4B14-A81C-135F7CEFA674}"/>
    <hyperlink ref="G63" location="Vysvětlivky!B41:E41" display="více zde" xr:uid="{201E3BC1-D51D-49B4-A368-452616980256}"/>
    <hyperlink ref="G73" location="Vysvětlivky!B50:E50" display="více zde" xr:uid="{F34905D0-B268-44FF-89FC-4E98A26C8BA7}"/>
    <hyperlink ref="G74" location="Vysvětlivky!B51:E51" display="více zde" xr:uid="{DB1E7AE2-1326-4FF9-AF95-959CE8697470}"/>
    <hyperlink ref="G75" location="Vysvětlivky!B52:E52" display="více zde" xr:uid="{EDC33C11-650B-48D1-A3A6-33A11DCEC7F2}"/>
    <hyperlink ref="G64:G68" location="Vysvětlivky!B36:E36" display="více zde" xr:uid="{783F224E-7003-4D8C-B7D4-E9AEB689EB86}"/>
    <hyperlink ref="G64" location="Vysvětlivky!B42:E42" display="více zde" xr:uid="{17928CB6-EE70-44BD-B471-26680EF992EE}"/>
    <hyperlink ref="G65" location="Vysvětlivky!B43:E43" display="více zde" xr:uid="{5984FF23-5610-4A82-9C3C-DAFB512EF9DF}"/>
    <hyperlink ref="G66" location="Vysvětlivky!B44:E44" display="více zde" xr:uid="{3B412B97-880B-4BA1-9AE4-3A4165CFEEAE}"/>
    <hyperlink ref="G67" location="Vysvětlivky!B45:E45" display="více zde" xr:uid="{0440C700-6FAC-4C3C-982B-38A8B88F6C65}"/>
    <hyperlink ref="G68" location="Vysvětlivky!B46:E46" display="více zde" xr:uid="{37F98A7A-9D5D-4BD5-8B95-56B1B307F149}"/>
    <hyperlink ref="G70" location="Vysvětlivky!B47:E47" display="více zde" xr:uid="{74C3B61C-8F8D-4DD9-B323-2AA67982A623}"/>
    <hyperlink ref="G71:G72" location="Vysvětlivky!B47:E47" display="více zde" xr:uid="{D757EC49-D3D9-4E91-B6C1-93AC9A94835D}"/>
    <hyperlink ref="G71" location="Vysvětlivky!B48:E48" display="více zde" xr:uid="{D18F107E-C460-46C5-BB6B-D2062BDEA686}"/>
    <hyperlink ref="G72" location="Vysvětlivky!B49:E49" display="více zde" xr:uid="{5882A508-B6E9-4584-855C-4DCB97BB4E6E}"/>
    <hyperlink ref="G76:G78" location="Vysvětlivky!B52:E52" display="více zde" xr:uid="{8D18132D-FEDB-44B1-93CB-67BBFFAC8C01}"/>
    <hyperlink ref="G76" location="Vysvětlivky!B53:E53" display="více zde" xr:uid="{CFD63E4F-E6DF-4509-A403-68898FB88BFD}"/>
    <hyperlink ref="G77" location="Vysvětlivky!B54:E54" display="více zde" xr:uid="{83B665F6-2B62-46FE-BD25-22BE39691C8A}"/>
    <hyperlink ref="G78" location="Vysvětlivky!B55:E55" display="více zde" xr:uid="{A32AC11C-7414-4F1F-AD25-328B42500056}"/>
    <hyperlink ref="G92" location="Vysvětlivky!B61:E61" display="více zde" xr:uid="{604A21FA-E397-44D9-9D67-3A296A75DC23}"/>
    <hyperlink ref="G93" location="Vysvětlivky!B62:E62" display="více zde" xr:uid="{AF8E5CE3-E1B9-4ACC-9CF7-3F903EA3DF45}"/>
    <hyperlink ref="G94" location="Vysvětlivky!B63:E63" display="více zde" xr:uid="{35D9C83C-DFAF-49B5-9985-F5E21B44A2EA}"/>
    <hyperlink ref="G95" location="Vysvětlivky!B64:E64" display="více zde" xr:uid="{9044A146-BF11-4A9A-AAE6-3FFAC779C3B8}"/>
    <hyperlink ref="G96" location="Vysvětlivky!B65:E65" display="více zde" xr:uid="{250D5F82-88BA-44CA-B218-B78CB42423C3}"/>
    <hyperlink ref="G97" location="Vysvětlivky!B66:E66" display="více zde" xr:uid="{EB8C7B5B-B319-4CC0-B7EA-305D1434CE86}"/>
    <hyperlink ref="G98" location="Vysvětlivky!B67:E67" display="více zde" xr:uid="{B97CAC45-4551-4391-BB9F-21D43A5A246D}"/>
    <hyperlink ref="G99" location="Vysvětlivky!B68:E68" display="více zde" xr:uid="{383D41FB-C4FC-4C6F-A478-3754249FFAEC}"/>
    <hyperlink ref="G100" location="Vysvětlivky!B69:E69" display="více zde" xr:uid="{820B048A-9C41-4190-BF90-906D983C5E1F}"/>
    <hyperlink ref="G101" location="Vysvětlivky!B70:E70" display="více zde" xr:uid="{92FACE04-1078-449A-B61C-6EB4DE1CADD1}"/>
    <hyperlink ref="G102:G105" location="Vysvětlivky!B70:E70" display="více zde" xr:uid="{7CB3E821-3C72-4018-8F33-167ADB511423}"/>
    <hyperlink ref="G102" location="Vysvětlivky!B71:E71" display="více zde" xr:uid="{D84D7F30-7E6C-4D51-B5EA-388A3942C3C5}"/>
    <hyperlink ref="G103" location="Vysvětlivky!B72:E72" display="více zde" xr:uid="{6E51B77A-284D-4137-8A81-10F463104C60}"/>
    <hyperlink ref="G104" location="Vysvětlivky!B73:E73" display="více zde" xr:uid="{432893D3-00D4-42B2-AC60-A2E8DEF00618}"/>
    <hyperlink ref="G105" location="Vysvětlivky!B74:E74" display="více zde" xr:uid="{766EB19D-19F6-4437-BB53-888D20C1938B}"/>
    <hyperlink ref="G112" location="Vysvětlivky!B83:E83" display="více zde" xr:uid="{31F861BE-8E87-4EB7-8EF4-7B93908AC248}"/>
    <hyperlink ref="G113" location="Vysvětlivky!B84:E84" display="více zde" xr:uid="{0E81EE0B-3B20-485D-A092-F1B1EA1E39CC}"/>
    <hyperlink ref="G114" location="Vysvětlivky!B85:E85" display="více zde" xr:uid="{DAB56AE3-2551-4601-AE48-722FBACE9F7C}"/>
    <hyperlink ref="G115" location="Vysvětlivky!B86:E86" display="více zde" xr:uid="{EFE2BDC3-F3AA-4648-A3F7-69BA65BC388E}"/>
    <hyperlink ref="G116" location="Vysvětlivky!B87:E87" display="více zde" xr:uid="{727BC9E5-7B44-40F1-8A1A-AA4E82D4BEB2}"/>
    <hyperlink ref="G117" location="Vysvětlivky!B88:E88" display="více zde" xr:uid="{90A79BAF-4A81-4359-BB0D-FEEC96325F74}"/>
    <hyperlink ref="G118" location="Vysvětlivky!B89:E89" display="více zde" xr:uid="{C9877530-1D91-42B7-8633-E4FD82F1DD73}"/>
    <hyperlink ref="G119" location="Vysvětlivky!B90:E90" display="více zde" xr:uid="{2B4A3390-22B6-45C2-A945-BBBC6F804D46}"/>
    <hyperlink ref="G120:G121" location="Vysvětlivky!B90:E90" display="více zde" xr:uid="{91B4AE2A-12DB-4966-AF62-02BDEABA8A63}"/>
    <hyperlink ref="G120" location="Vysvětlivky!B91:E91" display="více zde" xr:uid="{DEBE19FD-7373-4D9D-BEDC-2B91537EA51F}"/>
    <hyperlink ref="G121" location="Vysvětlivky!B92:E92" display="více zde" xr:uid="{E83E8247-C604-4CAA-B27B-098D0CB4F177}"/>
    <hyperlink ref="G131" location="Vysvětlivky!B97:E97" display="více zde" xr:uid="{D30C5649-C89A-429E-A0D5-8108721BE4CE}"/>
    <hyperlink ref="G132" location="Vysvětlivky!B98:E98" display="více zde" xr:uid="{786BAB66-1E33-4BF6-BEE3-422554CB3144}"/>
    <hyperlink ref="G133" location="Vysvětlivky!B99:E99" display="více zde" xr:uid="{D887DC9B-F7A3-4750-9D82-CB81BB41984E}"/>
    <hyperlink ref="G134" location="Vysvětlivky!B100:E100" display="více zde" xr:uid="{65780C1B-0606-4BF9-94FE-389089552E07}"/>
    <hyperlink ref="G135:G138" location="Vysvětlivky!B100:E100" display="více zde" xr:uid="{AC1C798C-3D4A-4189-B3E7-D69AA87A0C32}"/>
    <hyperlink ref="G135" location="Vysvětlivky!B101:E101" display="více zde" xr:uid="{E9426F82-5568-44E6-B6C2-3E4ADCEB4EB1}"/>
    <hyperlink ref="G136" location="Vysvětlivky!B102:E102" display="více zde" xr:uid="{18F4FFB4-58AD-4172-AEE5-C81641BCC4FE}"/>
    <hyperlink ref="G137" location="Vysvětlivky!B103:E103" display="více zde" xr:uid="{8AC67B91-E4E1-4E7C-961C-CB6BBC922478}"/>
    <hyperlink ref="G138" location="Vysvětlivky!B104:E104" display="více zde" xr:uid="{089D5BDF-DA77-4C35-94B6-2F05E87678A6}"/>
    <hyperlink ref="G149" location="Vysvětlivky!B108:E108" display="více zde" xr:uid="{71BF19E0-4FF6-427C-810F-8D18CF414C00}"/>
    <hyperlink ref="G150" location="Vysvětlivky!B109:E109" display="více zde" xr:uid="{3562F40B-296B-45A2-B19A-738426CC199B}"/>
    <hyperlink ref="G151" location="Vysvětlivky!B110:E110" display="více zde" xr:uid="{F3CA2F63-FA96-476E-AF49-07B293E47EBA}"/>
    <hyperlink ref="G152:G159" location="Vysvětlivky!B110:E110" display="více zde" xr:uid="{C70966B2-83FE-483B-B3E5-A2271F10F51A}"/>
    <hyperlink ref="G152" location="Vysvětlivky!B111:E111" display="více zde" xr:uid="{FEB0B988-5FAF-40F4-A2AF-0EB1F1C3F1CD}"/>
    <hyperlink ref="G153" location="Vysvětlivky!B112:E112" display="více zde" xr:uid="{DE581ADC-BA26-48B1-B386-CD2F2027951E}"/>
    <hyperlink ref="G154" location="Vysvětlivky!B113:E113" display="více zde" xr:uid="{CEE18EDF-6743-49EE-9A4E-E0A6D5CE5FA0}"/>
    <hyperlink ref="G155" location="Vysvětlivky!B114:E114" display="více zde" xr:uid="{9AD377B1-4FE7-4B32-B635-79B9EC495BBB}"/>
    <hyperlink ref="G156" location="Vysvětlivky!B115:E115" display="více zde" xr:uid="{605BF0E2-63C2-45D4-A5C3-268D41AFE0C8}"/>
    <hyperlink ref="G157" location="Vysvětlivky!B116:E116" display="více zde" xr:uid="{65F2DBFB-6894-435C-A170-150F5D69F479}"/>
    <hyperlink ref="G158" location="Vysvětlivky!B117:E117" display="více zde" xr:uid="{AA3572EE-CB40-4339-B9B7-6E3BC29B3B9B}"/>
    <hyperlink ref="G159" location="Vysvětlivky!B118:E118" display="více zde" xr:uid="{C3AA5E77-6043-4C4E-AEDD-0FC3C40B24A3}"/>
    <hyperlink ref="G161" location="Vysvětlivky!B119:E119" display="více zde" xr:uid="{0A74390F-0B8C-473C-B8E0-63D6D82F13C0}"/>
    <hyperlink ref="G162:G163" location="Vysvětlivky!B119:E119" display="více zde" xr:uid="{4F40B3C0-FE27-4CDE-8ABA-2A0185B91716}"/>
    <hyperlink ref="G162" location="Vysvětlivky!B120:E120" display="více zde" xr:uid="{A3994C6F-C1D5-438F-B376-941FEB9B9065}"/>
    <hyperlink ref="G163" location="Vysvětlivky!B121:E121" display="více zde" xr:uid="{2133735D-520F-4C87-A390-AF5C647AB3E6}"/>
    <hyperlink ref="G165" location="Vysvětlivky!B122:E122" display="více zde" xr:uid="{4BCFDC93-903B-4B60-80C6-99F93B35AE94}"/>
    <hyperlink ref="G166" location="Vysvětlivky!B123:E123" display="více zde" xr:uid="{A076D584-8FCB-467C-A125-2900E189D233}"/>
    <hyperlink ref="G177" location="Vysvětlivky!B127:E127" display="více zde" xr:uid="{5717FBBA-0C89-4FCD-A2C0-6A9C032355F5}"/>
    <hyperlink ref="G178:G181" location="Vysvětlivky!B127:E127" display="více zde" xr:uid="{BCE28494-7BAB-4294-9A9C-599B82B3D473}"/>
    <hyperlink ref="G178" location="Vysvětlivky!B128:E128" display="více zde" xr:uid="{117BBDDF-0CE7-4941-8B98-2B2262798E73}"/>
    <hyperlink ref="G179" location="Vysvětlivky!B129:E129" display="více zde" xr:uid="{84899AB0-5C6C-4A66-99F7-A31E1289D19B}"/>
    <hyperlink ref="G180" location="Vysvětlivky!B130:E130" display="více zde" xr:uid="{3E0B91F4-8441-44E6-AF00-5EF410542673}"/>
    <hyperlink ref="G181" location="Vysvětlivky!B131:E131" display="více zde" xr:uid="{B8BC2E39-C2F7-47A5-888E-95870F5868C8}"/>
    <hyperlink ref="G183" location="Vysvětlivky!B132:E132" display="více zde" xr:uid="{645238F9-9942-4252-B63F-E5F6D53B72DE}"/>
    <hyperlink ref="G184:G185" location="Vysvětlivky!B132:E132" display="více zde" xr:uid="{FF160194-FF2C-49ED-9871-61884929FF55}"/>
    <hyperlink ref="G184" location="Vysvětlivky!B133:E133" display="více zde" xr:uid="{93511323-7336-41AB-9F43-5EF5F79CE4B7}"/>
    <hyperlink ref="G185" location="Vysvětlivky!B134:E134" display="více zde" xr:uid="{D7C35FC1-FE31-471C-ACB2-7E2422E50BD9}"/>
    <hyperlink ref="G187" location="Vysvětlivky!B135:E135" display="více zde" xr:uid="{5DF8927B-8021-4B27-B998-59A8B42C1939}"/>
    <hyperlink ref="G188" location="Vysvětlivky!B136:E136" display="více zde" xr:uid="{FDEEA538-A982-443E-8AB6-F54A54915794}"/>
    <hyperlink ref="G23" location="Vysvětlivky!B8:E8" display="více zde" xr:uid="{A4988830-5BD3-42D3-856E-4B01ECA22A67}"/>
    <hyperlink ref="G24" location="Vysvětlivky!B8:E8" display="více zde" xr:uid="{5BCFCC4C-3763-4768-AE3E-28D140C5E9E1}"/>
    <hyperlink ref="G25" location="Vysvětlivky!B9:E9" display="více zde" xr:uid="{BDE90147-0481-42EA-9D9A-E65B7743A8DB}"/>
    <hyperlink ref="G26" location="Vysvětlivky!B9:E9" display="více zde" xr:uid="{684B2E67-B721-4BD9-9753-9463FF0DF985}"/>
    <hyperlink ref="G27" location="Vysvětlivky!B10:E10" display="více zde" xr:uid="{D47976D6-5870-4AEB-B350-02C87AA522C0}"/>
    <hyperlink ref="G28" location="Vysvětlivky!B10:E10" display="více zde" xr:uid="{36569E24-7699-4AB4-B2F3-4013BEFC7EC5}"/>
    <hyperlink ref="G29" location="Vysvětlivky!B11:E11" display="více zde" xr:uid="{F845BC08-3D2C-4781-8385-C634AA08E654}"/>
    <hyperlink ref="G30" location="Vysvětlivky!B12:E12" display="více zde" xr:uid="{2E90CBDE-B23B-49C4-AA17-013CB932FE8C}"/>
    <hyperlink ref="G33" location="Vysvětlivky!B13:E13" display="více zde" xr:uid="{5CF6D2B8-B005-4194-A6AA-1F9EDEB3D370}"/>
    <hyperlink ref="G34:G36" location="Vysvětlivky!B13:E13" display="více zde" xr:uid="{75F552AA-9631-4E3D-A8FC-15AB6FA3ED8A}"/>
    <hyperlink ref="G34" location="Vysvětlivky!B14:E14" display="více zde" xr:uid="{4C24AE19-39E3-4056-8731-9464E53B9D76}"/>
    <hyperlink ref="G35" location="Vysvětlivky!B15:E15" display="více zde" xr:uid="{9F172A0E-A69F-4A1E-B233-F9DC1C4EEDC6}"/>
    <hyperlink ref="G36" location="Vysvětlivky!B17:E17" display="více zde" xr:uid="{05115A53-3847-428E-9D5A-01889471C439}"/>
  </hyperlink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uzivatel</cp:lastModifiedBy>
  <dcterms:created xsi:type="dcterms:W3CDTF">2023-06-13T17:41:17Z</dcterms:created>
  <dcterms:modified xsi:type="dcterms:W3CDTF">2023-06-13T17:47:42Z</dcterms:modified>
</cp:coreProperties>
</file>